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baratashvili\Desktop\Bektakari 25 11 2016\"/>
    </mc:Choice>
  </mc:AlternateContent>
  <bookViews>
    <workbookView xWindow="0" yWindow="0" windowWidth="28800" windowHeight="12300"/>
  </bookViews>
  <sheets>
    <sheet name="კრებსითი" sheetId="6" r:id="rId1"/>
    <sheet name="Лист2" sheetId="4" r:id="rId2"/>
  </sheets>
  <definedNames>
    <definedName name="_xlnm._FilterDatabase" localSheetId="1" hidden="1">Лист2!$A$11:$O$69</definedName>
    <definedName name="_xlnm.Print_Area" localSheetId="0">კრებსითი!$A$1:$H$38</definedName>
    <definedName name="_xlnm.Print_Titles" localSheetId="1">Лист2!$9:$11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F29" i="4"/>
  <c r="M29" i="4"/>
  <c r="F28" i="4" l="1"/>
  <c r="M28" i="4" s="1"/>
  <c r="F27" i="4"/>
  <c r="M27" i="4" s="1"/>
  <c r="F26" i="4"/>
  <c r="M26" i="4" s="1"/>
  <c r="F25" i="4"/>
  <c r="M25" i="4" s="1"/>
  <c r="F24" i="4"/>
  <c r="M24" i="4" s="1"/>
  <c r="F23" i="4"/>
  <c r="M23" i="4" s="1"/>
  <c r="F22" i="4"/>
  <c r="M22" i="4" s="1"/>
  <c r="F17" i="4" l="1"/>
  <c r="F56" i="4" l="1"/>
  <c r="F55" i="4"/>
  <c r="F54" i="4"/>
  <c r="F53" i="4"/>
  <c r="F68" i="4" l="1"/>
  <c r="M68" i="4" s="1"/>
  <c r="F67" i="4"/>
  <c r="M67" i="4" s="1"/>
  <c r="F66" i="4"/>
  <c r="M66" i="4" s="1"/>
  <c r="F65" i="4"/>
  <c r="M65" i="4" s="1"/>
  <c r="F64" i="4"/>
  <c r="M64" i="4" s="1"/>
  <c r="F62" i="4"/>
  <c r="M62" i="4" s="1"/>
  <c r="F61" i="4"/>
  <c r="M61" i="4" s="1"/>
  <c r="F60" i="4"/>
  <c r="M60" i="4" s="1"/>
  <c r="F59" i="4"/>
  <c r="M59" i="4" s="1"/>
  <c r="F58" i="4"/>
  <c r="M58" i="4" s="1"/>
  <c r="M55" i="4"/>
  <c r="M54" i="4"/>
  <c r="M53" i="4"/>
  <c r="F52" i="4"/>
  <c r="M56" i="4"/>
  <c r="F51" i="4"/>
  <c r="M51" i="4" s="1"/>
  <c r="F50" i="4"/>
  <c r="F49" i="4"/>
  <c r="M49" i="4" s="1"/>
  <c r="F48" i="4"/>
  <c r="M48" i="4" s="1"/>
  <c r="F46" i="4"/>
  <c r="M46" i="4" s="1"/>
  <c r="F45" i="4"/>
  <c r="M45" i="4" s="1"/>
  <c r="F44" i="4"/>
  <c r="M44" i="4" s="1"/>
  <c r="F43" i="4"/>
  <c r="M43" i="4" s="1"/>
  <c r="F40" i="4"/>
  <c r="F41" i="4"/>
  <c r="F39" i="4"/>
  <c r="M39" i="4" s="1"/>
  <c r="F38" i="4"/>
  <c r="M38" i="4" s="1"/>
  <c r="M52" i="4" l="1"/>
  <c r="M50" i="4"/>
  <c r="F36" i="4" l="1"/>
  <c r="M36" i="4" s="1"/>
  <c r="M41" i="4"/>
  <c r="M40" i="4"/>
  <c r="F35" i="4" l="1"/>
  <c r="M35" i="4" s="1"/>
  <c r="M33" i="4"/>
  <c r="F32" i="4"/>
  <c r="M32" i="4" s="1"/>
  <c r="F31" i="4"/>
  <c r="M31" i="4" s="1"/>
  <c r="F20" i="4"/>
  <c r="M20" i="4" s="1"/>
  <c r="F19" i="4"/>
  <c r="M19" i="4" s="1"/>
  <c r="M17" i="4"/>
  <c r="F16" i="4"/>
  <c r="F15" i="4"/>
  <c r="F14" i="4"/>
  <c r="F13" i="4"/>
  <c r="H69" i="4" l="1"/>
  <c r="J69" i="4"/>
  <c r="D14" i="6" s="1"/>
  <c r="M14" i="4"/>
  <c r="L69" i="4"/>
  <c r="D15" i="6" s="1"/>
  <c r="M15" i="4"/>
  <c r="M13" i="4"/>
  <c r="M69" i="4" l="1"/>
  <c r="D12" i="6" s="1"/>
  <c r="D13" i="6"/>
  <c r="H17" i="6" s="1"/>
  <c r="M16" i="4"/>
  <c r="H12" i="6" l="1"/>
  <c r="H16" i="6" s="1"/>
  <c r="D16" i="6"/>
  <c r="H18" i="6" l="1"/>
  <c r="H19" i="6" s="1"/>
  <c r="H20" i="6" s="1"/>
  <c r="H21" i="6" s="1"/>
  <c r="H22" i="6" s="1"/>
  <c r="H23" i="6" s="1"/>
  <c r="H24" i="6" s="1"/>
  <c r="H25" i="6" s="1"/>
  <c r="H26" i="6" s="1"/>
  <c r="D6" i="6" s="1"/>
</calcChain>
</file>

<file path=xl/sharedStrings.xml><?xml version="1.0" encoding="utf-8"?>
<sst xmlns="http://schemas.openxmlformats.org/spreadsheetml/2006/main" count="208" uniqueCount="113">
  <si>
    <t>№</t>
  </si>
  <si>
    <t>ხარჯთაღრიცხვის კრებული, ცხრილი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</si>
  <si>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</si>
  <si>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</si>
  <si>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</si>
  <si>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</si>
  <si>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</si>
  <si>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სულ</t>
  </si>
  <si>
    <t>ერთეული</t>
  </si>
  <si>
    <t>1-22-9</t>
  </si>
  <si>
    <t>meqanizmebi-ტრანსპორტი</t>
  </si>
  <si>
    <t>1-53-13</t>
  </si>
  <si>
    <t>1-62-3</t>
  </si>
  <si>
    <t>შრომის დანახარჯები</t>
  </si>
  <si>
    <t>კაც/სთ</t>
  </si>
  <si>
    <t>მანქანები</t>
  </si>
  <si>
    <t>ლარი</t>
  </si>
  <si>
    <t>მ2</t>
  </si>
  <si>
    <t>ტ</t>
  </si>
  <si>
    <t>სხვა მასალები</t>
  </si>
  <si>
    <t>1-72-1</t>
  </si>
  <si>
    <t>ექსკავატორი 1 მ3</t>
  </si>
  <si>
    <t>41-2-6</t>
  </si>
  <si>
    <t>41-2-7</t>
  </si>
  <si>
    <t>გეოტექსილი 300გრ/მ2</t>
  </si>
  <si>
    <t>გეომემბრანა 1,5მმ</t>
  </si>
  <si>
    <t>სრფ4,1პ427</t>
  </si>
  <si>
    <t>მ3</t>
  </si>
  <si>
    <t>ღორღი</t>
  </si>
  <si>
    <t>სრფ4,1პ249</t>
  </si>
  <si>
    <t>27-7-4</t>
  </si>
  <si>
    <t>100მ3</t>
  </si>
  <si>
    <t>მ/სთ</t>
  </si>
  <si>
    <t>ა/გრეიდერი 79კვტ(108ცხ.ძ)</t>
  </si>
  <si>
    <t>ბულდოზერი 79კვტ(108ცხ.ძ)</t>
  </si>
  <si>
    <t>სატკეპნი საგზაო თვითმავალი გლუვი 18ტ</t>
  </si>
  <si>
    <t>სრფ14პ220</t>
  </si>
  <si>
    <t>სატკეპნი საგზაო თვითმავალი გლუვი 5ტ</t>
  </si>
  <si>
    <t>სატკეპნი საგზაო თვითმავალი გლუვი 10ტ</t>
  </si>
  <si>
    <t>სრფ14პ218</t>
  </si>
  <si>
    <t>სრფ14პ219</t>
  </si>
  <si>
    <t>სარწყავი მანქანა 600ლტ</t>
  </si>
  <si>
    <t>წყალი</t>
  </si>
  <si>
    <t>სრფ14პ200</t>
  </si>
  <si>
    <t>სრფ14პ142</t>
  </si>
  <si>
    <t>სარფ14პ228</t>
  </si>
  <si>
    <t>ქვიშა-ხრეშოვანი ნარევი</t>
  </si>
  <si>
    <t>27-7-2</t>
  </si>
  <si>
    <t>სრფ4,1პ223</t>
  </si>
  <si>
    <t>1000მ2</t>
  </si>
  <si>
    <t>ჯამი</t>
  </si>
  <si>
    <t>ზედნადები ხარჯები</t>
  </si>
  <si>
    <t>სხვა მანქანები</t>
  </si>
  <si>
    <t>ექსკავატორი 0.65 მ3</t>
  </si>
  <si>
    <t>1000მ3</t>
  </si>
  <si>
    <t>კ/სთ</t>
  </si>
  <si>
    <t>ნაყოფიერი ფენის დასაწყობება (ტრანსპორტირება) 1კმ-მდე  მანძილზე</t>
  </si>
  <si>
    <t>III კატეგორიის გრუნტის დამუშავება ჭრილში</t>
  </si>
  <si>
    <t>36-1-1</t>
  </si>
  <si>
    <t>სატკეპნი საგზაო თვითმავალი გლუვი 16ტ</t>
  </si>
  <si>
    <t>სატკეპნი საგზაო 12.5ტ</t>
  </si>
  <si>
    <t>ტრაქტორი 59 კვტ (80 ცხ.ძ)</t>
  </si>
  <si>
    <t>ფილტრაციის საწინააღმდეგო თიხის ეკრანის მოწყობა, სისქით 55 სმ (ორი ფენა - 15+40სმ)</t>
  </si>
  <si>
    <t>გრეიდერი</t>
  </si>
  <si>
    <t>თიხა</t>
  </si>
  <si>
    <t>ფილტრაციის საწინააღმდეგო თიხის ეკრანის   სისქით 55 სმ (ორი ფენა - 15+40სმ) დატკეპნა</t>
  </si>
  <si>
    <t>ფილტრაციის საწინააღმდეგო გეომემბრანის ეკრანის მოწყობა, სისქით 1.5 მმ</t>
  </si>
  <si>
    <t>გეომემბრანის დამცავი გეოტექსტილის ორი ფენის მოწყობა</t>
  </si>
  <si>
    <t>გეომემბრანის დაანკერების თხრილის შევსება ქვიშა-ხრეშის დატკეპნილი ფენით</t>
  </si>
  <si>
    <t>100მ2</t>
  </si>
  <si>
    <t>სრფ14პ119</t>
  </si>
  <si>
    <t>სრფ15პ1</t>
  </si>
  <si>
    <t>სრფ14პ6</t>
  </si>
  <si>
    <t>სრფ14პ202</t>
  </si>
  <si>
    <t>სრფ4,1პ211</t>
  </si>
  <si>
    <t>სრფ14პ129</t>
  </si>
  <si>
    <t>ლოკალური ხარჯთაღრიცხვა N1</t>
  </si>
  <si>
    <t>სახარჯთაღრიცხვო ღირებულება</t>
  </si>
  <si>
    <t>ხარჯთაღრიცხვა შედგელინია 1984 წლის საბაზისო ნორმებით, 2017 წლის II კვ. მიმდინარე ფასებით</t>
  </si>
  <si>
    <t>მშენებლობის ღირებულების ნაკრები სახარჯთაღრიცხვო ანგარიში</t>
  </si>
  <si>
    <t>(მშენებლობის დასახელება)</t>
  </si>
  <si>
    <t>ნაკრები ხარჯთაღრიცხვა (ჯამი):</t>
  </si>
  <si>
    <t xml:space="preserve"> ლარი</t>
  </si>
  <si>
    <t>#</t>
  </si>
  <si>
    <t>ხარჯთაღრიცხვების და ანგარიშების N</t>
  </si>
  <si>
    <t>თავების, ობიექტების, სამუშაოების და დანახარჯების დასახელება</t>
  </si>
  <si>
    <t>საერთო სახარჯთაღრიცხვო ღირებულება, ლარი</t>
  </si>
  <si>
    <t>სამშენებლო სამუშაოები</t>
  </si>
  <si>
    <t>სამონტაჟი სამუშაოები</t>
  </si>
  <si>
    <t>დანადგარები, ავეჯი და ინვენტარი</t>
  </si>
  <si>
    <t>სხვა ხარჯები</t>
  </si>
  <si>
    <t>1</t>
  </si>
  <si>
    <t xml:space="preserve">ჯამი </t>
  </si>
  <si>
    <t>გაუთვალისწინებელი ხარჯები</t>
  </si>
  <si>
    <t xml:space="preserve">დ.ღ.გ. </t>
  </si>
  <si>
    <t>შენიშვნა:</t>
  </si>
  <si>
    <t>სამშენებლო  სამუშაოები</t>
  </si>
  <si>
    <t>მასალები</t>
  </si>
  <si>
    <t xml:space="preserve">ხარჯთაღრიცხვა შედგენილია მუშა ნახაზებისა და საქართველოს ურბანიზაციისა და მშენებლობის სამინისტროს მიერ 2002 წლის 30 ივნისის 30 ბრძანებით დამტკიცებული “დროებითი მეთოდური მითითებები მშენებლობის სახარჯთაღრიცხვო ღირებულებების მიმდინარე ფასებში განსაზღვრის შესახებ” საფუძველზე.
</t>
  </si>
  <si>
    <t>ხარჯთაღრიცხვა შედგენილია 1984 წლის ნორმატიული ბაზის გამოყენებით. მასალების ღირებულება  განსაზღვრულია მიმდინარე ფასებში.</t>
  </si>
  <si>
    <t>ხარჯთაღრიცხვაში ზედნადები ხარჯები განსაზღვრულია 10 %-ის ოდენობით, გეგმიური დაგროვება – 8 %.</t>
  </si>
  <si>
    <t>გეგმიური დაგროვება</t>
  </si>
  <si>
    <t>ხარჯთაღრიცხვაში გათვალისწინებულია:
• სატრანსპორტო ხარჯები- 3%
• გაუთვალისწინებელი ხარჯები - 3 %
• გადასახადი დამატებით ღირებულებაზე – 18 %</t>
  </si>
  <si>
    <t>შრომის ანაზღაურება</t>
  </si>
  <si>
    <t>მანქანა-მექანიზმები</t>
  </si>
  <si>
    <t>სატრანსპორტო ხარჯები (მასალიდან)</t>
  </si>
  <si>
    <t>ბექთაქარი საბადოს ტერიტორიაზე 9.5 ათასი კუბური მეტრი წყლის რეზერვუარის მოწყობის პროექტი</t>
  </si>
  <si>
    <t>ნარჩენი გრუნტის ტრანსპორტირება შიდა სანაყაროზე 1კმ-მდე  მანძილზე</t>
  </si>
  <si>
    <t xml:space="preserve">რეზერვუარის ფარგლებში ნაყოფიერი მიწის მოხსნა ექსკავატორით ჩამჩით 0,65 მ3 ა/მანქანებზე დათვირთვირთვით (სისქით 0.5-0.7მ) </t>
  </si>
  <si>
    <t>მოჭრილი გრუნტისგან რეზერვუარის ქიმისა და ფერდების მოწყობა</t>
  </si>
  <si>
    <t>რეზერვუარის ფერდებზე მსხვილმარცვლოვანი (50-150მმ) ღორღის დამცავი ფენის მოწყობა სისქით 20სმ</t>
  </si>
  <si>
    <t>რეზერვუარის ქიმზე ქვიშა-ხრეშის დატკეპნილი ფენის მოწყობა, სისქით 30 სმ</t>
  </si>
  <si>
    <t>ხარჯთაღრიცხვა შედგელინია 1984 წლის საბაზისო ნორმებით, 2018 წლის II კვ. მიმდინარე ფასებით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</si>
</sst>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sz val="11"/>
      <name val="AcadNusx"/>
    </font>
    <font>
      <sz val="10"/>
      <name val="AcadNusx"/>
    </font>
    <font>
      <i/>
      <sz val="10"/>
      <name val="AcadNusx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2"/>
      <color rgb="FF000000"/>
      <name val="Sylfaen"/>
      <family val="1"/>
      <charset val="204"/>
    </font>
    <font>
      <sz val="12"/>
      <name val="Sylfaen"/>
      <family val="1"/>
      <charset val="204"/>
    </font>
    <font>
      <b/>
      <sz val="16"/>
      <color indexed="8"/>
      <name val="Sylfaen"/>
      <family val="1"/>
      <charset val="204"/>
    </font>
    <font>
      <b/>
      <sz val="14"/>
      <color indexed="8"/>
      <name val="Sylfaen"/>
      <family val="1"/>
      <charset val="204"/>
    </font>
    <font>
      <sz val="10"/>
      <name val="Arial"/>
      <family val="2"/>
    </font>
    <font>
      <sz val="12"/>
      <name val="Arachveulebrivi Thin"/>
      <family val="2"/>
    </font>
    <font>
      <b/>
      <sz val="12"/>
      <name val="Arachveulebrivi Thin"/>
      <family val="2"/>
    </font>
    <font>
      <b/>
      <sz val="14"/>
      <name val="Arachveulebrivi Thin"/>
      <family val="2"/>
    </font>
    <font>
      <b/>
      <sz val="16"/>
      <name val="Arachveulebrivi Thin"/>
      <family val="2"/>
    </font>
    <font>
      <sz val="9"/>
      <name val="Arachveulebrivi Thin"/>
      <family val="2"/>
    </font>
    <font>
      <sz val="10"/>
      <name val="Arachveulebrivi Thin"/>
      <family val="2"/>
    </font>
    <font>
      <sz val="11"/>
      <name val="Arachveulebrivi Thin"/>
      <family val="2"/>
    </font>
    <font>
      <sz val="11"/>
      <name val="Calibri"/>
      <family val="2"/>
      <charset val="204"/>
      <scheme val="minor"/>
    </font>
    <font>
      <b/>
      <sz val="11"/>
      <name val="Arachveulebrivi Thin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achveulebrivi Thin"/>
      <charset val="1"/>
    </font>
    <font>
      <b/>
      <sz val="11"/>
      <name val="Arachveulebrivi Thi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24" fillId="0" borderId="0"/>
    <xf numFmtId="0" fontId="14" fillId="0" borderId="0"/>
    <xf numFmtId="0" fontId="25" fillId="0" borderId="0"/>
  </cellStyleXfs>
  <cellXfs count="129">
    <xf numFmtId="0" fontId="0" fillId="0" borderId="0" xfId="0"/>
    <xf numFmtId="0" fontId="1" fillId="0" borderId="0" xfId="0" applyFont="1"/>
    <xf numFmtId="49" fontId="4" fillId="0" borderId="5" xfId="0" applyNumberFormat="1" applyFont="1" applyBorder="1" applyAlignment="1">
      <alignment horizontal="center" vertical="center" textRotation="90" wrapText="1"/>
    </xf>
    <xf numFmtId="2" fontId="4" fillId="0" borderId="5" xfId="0" applyNumberFormat="1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" fontId="15" fillId="2" borderId="0" xfId="1" applyNumberFormat="1" applyFont="1" applyFill="1" applyAlignment="1">
      <alignment horizontal="right" vertical="center"/>
    </xf>
    <xf numFmtId="4" fontId="17" fillId="2" borderId="0" xfId="1" quotePrefix="1" applyNumberFormat="1" applyFont="1" applyFill="1" applyAlignment="1">
      <alignment horizontal="right" vertical="center"/>
    </xf>
    <xf numFmtId="4" fontId="15" fillId="2" borderId="0" xfId="1" quotePrefix="1" applyNumberFormat="1" applyFont="1" applyFill="1" applyAlignment="1">
      <alignment horizontal="right" vertical="center"/>
    </xf>
    <xf numFmtId="4" fontId="16" fillId="2" borderId="0" xfId="1" applyNumberFormat="1" applyFont="1" applyFill="1" applyAlignment="1">
      <alignment horizontal="right" vertical="center"/>
    </xf>
    <xf numFmtId="4" fontId="20" fillId="2" borderId="5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Alignment="1">
      <alignment horizontal="center" vertical="center"/>
    </xf>
    <xf numFmtId="0" fontId="22" fillId="2" borderId="5" xfId="1" applyNumberFormat="1" applyFont="1" applyFill="1" applyBorder="1" applyAlignment="1">
      <alignment horizontal="center" vertical="center" wrapText="1"/>
    </xf>
    <xf numFmtId="4" fontId="21" fillId="2" borderId="5" xfId="1" applyNumberFormat="1" applyFont="1" applyFill="1" applyBorder="1" applyAlignment="1">
      <alignment horizontal="center" vertical="center"/>
    </xf>
    <xf numFmtId="4" fontId="21" fillId="2" borderId="0" xfId="1" applyNumberFormat="1" applyFont="1" applyFill="1" applyAlignment="1">
      <alignment horizontal="right" vertical="center"/>
    </xf>
    <xf numFmtId="4" fontId="23" fillId="2" borderId="5" xfId="1" applyNumberFormat="1" applyFont="1" applyFill="1" applyBorder="1" applyAlignment="1">
      <alignment horizontal="center" vertical="center"/>
    </xf>
    <xf numFmtId="9" fontId="21" fillId="2" borderId="5" xfId="1" applyNumberFormat="1" applyFont="1" applyFill="1" applyBorder="1" applyAlignment="1">
      <alignment horizontal="center" vertical="center"/>
    </xf>
    <xf numFmtId="4" fontId="21" fillId="2" borderId="5" xfId="1" applyNumberFormat="1" applyFont="1" applyFill="1" applyBorder="1" applyAlignment="1">
      <alignment horizontal="right" vertical="center"/>
    </xf>
    <xf numFmtId="9" fontId="23" fillId="2" borderId="5" xfId="1" applyNumberFormat="1" applyFont="1" applyFill="1" applyBorder="1" applyAlignment="1">
      <alignment horizontal="right" vertical="center"/>
    </xf>
    <xf numFmtId="4" fontId="23" fillId="2" borderId="5" xfId="1" applyNumberFormat="1" applyFont="1" applyFill="1" applyBorder="1" applyAlignment="1">
      <alignment horizontal="right" vertical="center"/>
    </xf>
    <xf numFmtId="4" fontId="21" fillId="2" borderId="0" xfId="2" applyNumberFormat="1" applyFont="1" applyFill="1" applyAlignment="1">
      <alignment horizontal="right" vertical="center"/>
    </xf>
    <xf numFmtId="4" fontId="21" fillId="2" borderId="0" xfId="2" applyNumberFormat="1" applyFont="1" applyFill="1" applyAlignment="1">
      <alignment horizontal="center" vertical="center"/>
    </xf>
    <xf numFmtId="4" fontId="16" fillId="2" borderId="0" xfId="1" applyNumberFormat="1" applyFont="1" applyFill="1" applyAlignment="1">
      <alignment horizontal="left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4" fontId="26" fillId="2" borderId="5" xfId="1" applyNumberFormat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/>
    </xf>
    <xf numFmtId="0" fontId="22" fillId="2" borderId="2" xfId="1" applyNumberFormat="1" applyFont="1" applyFill="1" applyBorder="1" applyAlignment="1">
      <alignment horizontal="center" vertical="center" wrapText="1"/>
    </xf>
    <xf numFmtId="4" fontId="27" fillId="2" borderId="2" xfId="1" applyNumberFormat="1" applyFont="1" applyFill="1" applyBorder="1" applyAlignment="1">
      <alignment horizontal="left" vertical="center"/>
    </xf>
    <xf numFmtId="4" fontId="27" fillId="2" borderId="2" xfId="1" applyNumberFormat="1" applyFont="1" applyFill="1" applyBorder="1" applyAlignment="1">
      <alignment horizontal="center" vertical="center"/>
    </xf>
    <xf numFmtId="4" fontId="21" fillId="2" borderId="2" xfId="1" applyNumberFormat="1" applyFont="1" applyFill="1" applyBorder="1" applyAlignment="1">
      <alignment horizontal="center" vertical="center"/>
    </xf>
    <xf numFmtId="4" fontId="21" fillId="2" borderId="3" xfId="1" applyNumberFormat="1" applyFont="1" applyFill="1" applyBorder="1" applyAlignment="1">
      <alignment horizontal="center" vertical="center"/>
    </xf>
    <xf numFmtId="49" fontId="21" fillId="2" borderId="4" xfId="1" applyNumberFormat="1" applyFont="1" applyFill="1" applyBorder="1" applyAlignment="1">
      <alignment horizontal="center" vertical="center"/>
    </xf>
    <xf numFmtId="4" fontId="21" fillId="2" borderId="6" xfId="1" applyNumberFormat="1" applyFont="1" applyFill="1" applyBorder="1" applyAlignment="1">
      <alignment horizontal="center" vertical="center"/>
    </xf>
    <xf numFmtId="49" fontId="21" fillId="2" borderId="7" xfId="1" applyNumberFormat="1" applyFont="1" applyFill="1" applyBorder="1" applyAlignment="1">
      <alignment horizontal="center" vertical="center"/>
    </xf>
    <xf numFmtId="0" fontId="22" fillId="2" borderId="8" xfId="1" applyNumberFormat="1" applyFont="1" applyFill="1" applyBorder="1" applyAlignment="1">
      <alignment horizontal="center" vertical="center" wrapText="1"/>
    </xf>
    <xf numFmtId="4" fontId="21" fillId="2" borderId="8" xfId="1" applyNumberFormat="1" applyFont="1" applyFill="1" applyBorder="1" applyAlignment="1">
      <alignment horizontal="center" vertical="center"/>
    </xf>
    <xf numFmtId="4" fontId="21" fillId="2" borderId="9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3" fontId="11" fillId="2" borderId="9" xfId="1" applyNumberFormat="1" applyFont="1" applyFill="1" applyBorder="1" applyAlignment="1">
      <alignment horizontal="center" vertical="center"/>
    </xf>
    <xf numFmtId="4" fontId="21" fillId="2" borderId="1" xfId="1" applyNumberFormat="1" applyFont="1" applyFill="1" applyBorder="1" applyAlignment="1">
      <alignment horizontal="center" vertical="center"/>
    </xf>
    <xf numFmtId="4" fontId="23" fillId="2" borderId="2" xfId="1" applyNumberFormat="1" applyFont="1" applyFill="1" applyBorder="1" applyAlignment="1">
      <alignment horizontal="center" vertical="center"/>
    </xf>
    <xf numFmtId="4" fontId="23" fillId="2" borderId="3" xfId="1" applyNumberFormat="1" applyFont="1" applyFill="1" applyBorder="1" applyAlignment="1">
      <alignment horizontal="center" vertical="center"/>
    </xf>
    <xf numFmtId="4" fontId="21" fillId="2" borderId="4" xfId="1" applyNumberFormat="1" applyFont="1" applyFill="1" applyBorder="1" applyAlignment="1">
      <alignment horizontal="center" vertical="center"/>
    </xf>
    <xf numFmtId="4" fontId="23" fillId="2" borderId="6" xfId="1" applyNumberFormat="1" applyFont="1" applyFill="1" applyBorder="1" applyAlignment="1">
      <alignment horizontal="center" vertical="center"/>
    </xf>
    <xf numFmtId="3" fontId="23" fillId="2" borderId="4" xfId="1" applyNumberFormat="1" applyFont="1" applyFill="1" applyBorder="1" applyAlignment="1">
      <alignment horizontal="center" vertical="center"/>
    </xf>
    <xf numFmtId="3" fontId="21" fillId="2" borderId="10" xfId="1" applyNumberFormat="1" applyFont="1" applyFill="1" applyBorder="1" applyAlignment="1">
      <alignment horizontal="center" vertical="center"/>
    </xf>
    <xf numFmtId="4" fontId="21" fillId="2" borderId="13" xfId="1" applyNumberFormat="1" applyFont="1" applyFill="1" applyBorder="1" applyAlignment="1">
      <alignment horizontal="center" vertical="center"/>
    </xf>
    <xf numFmtId="4" fontId="23" fillId="2" borderId="12" xfId="1" applyNumberFormat="1" applyFont="1" applyFill="1" applyBorder="1" applyAlignment="1">
      <alignment horizontal="center" vertical="center"/>
    </xf>
    <xf numFmtId="4" fontId="23" fillId="2" borderId="12" xfId="1" applyNumberFormat="1" applyFont="1" applyFill="1" applyBorder="1" applyAlignment="1">
      <alignment horizontal="right" vertical="center"/>
    </xf>
    <xf numFmtId="4" fontId="23" fillId="2" borderId="11" xfId="1" applyNumberFormat="1" applyFont="1" applyFill="1" applyBorder="1" applyAlignment="1">
      <alignment horizontal="center" vertical="center"/>
    </xf>
    <xf numFmtId="4" fontId="20" fillId="2" borderId="5" xfId="1" applyNumberFormat="1" applyFont="1" applyFill="1" applyBorder="1" applyAlignment="1">
      <alignment horizontal="right" vertical="center"/>
    </xf>
    <xf numFmtId="4" fontId="20" fillId="2" borderId="8" xfId="1" applyNumberFormat="1" applyFont="1" applyFill="1" applyBorder="1" applyAlignment="1">
      <alignment horizontal="right" vertical="center"/>
    </xf>
    <xf numFmtId="2" fontId="8" fillId="3" borderId="16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15" fillId="2" borderId="0" xfId="1" applyNumberFormat="1" applyFont="1" applyFill="1" applyAlignment="1">
      <alignment horizontal="left" vertical="top" wrapText="1"/>
    </xf>
    <xf numFmtId="4" fontId="15" fillId="2" borderId="0" xfId="1" applyNumberFormat="1" applyFont="1" applyFill="1" applyAlignment="1">
      <alignment horizontal="left" vertical="center" wrapText="1"/>
    </xf>
    <xf numFmtId="4" fontId="15" fillId="2" borderId="0" xfId="1" applyNumberFormat="1" applyFont="1" applyFill="1" applyAlignment="1">
      <alignment horizontal="left" vertical="center"/>
    </xf>
    <xf numFmtId="4" fontId="16" fillId="2" borderId="0" xfId="1" quotePrefix="1" applyNumberFormat="1" applyFont="1" applyFill="1" applyAlignment="1">
      <alignment horizontal="center" vertical="center"/>
    </xf>
    <xf numFmtId="4" fontId="18" fillId="2" borderId="0" xfId="1" quotePrefix="1" applyNumberFormat="1" applyFont="1" applyFill="1" applyBorder="1" applyAlignment="1">
      <alignment horizontal="center" vertical="center" wrapText="1"/>
    </xf>
    <xf numFmtId="4" fontId="19" fillId="2" borderId="14" xfId="1" quotePrefix="1" applyNumberFormat="1" applyFont="1" applyFill="1" applyBorder="1" applyAlignment="1">
      <alignment horizontal="center" vertical="center"/>
    </xf>
    <xf numFmtId="4" fontId="16" fillId="2" borderId="0" xfId="1" applyNumberFormat="1" applyFont="1" applyFill="1" applyAlignment="1">
      <alignment horizontal="right" vertical="center"/>
    </xf>
    <xf numFmtId="4" fontId="20" fillId="2" borderId="0" xfId="1" applyNumberFormat="1" applyFont="1" applyFill="1" applyAlignment="1">
      <alignment horizontal="right" vertic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2" borderId="4" xfId="1" applyNumberFormat="1" applyFont="1" applyFill="1" applyBorder="1" applyAlignment="1">
      <alignment horizontal="center" vertical="center"/>
    </xf>
    <xf numFmtId="4" fontId="19" fillId="2" borderId="2" xfId="1" applyNumberFormat="1" applyFont="1" applyFill="1" applyBorder="1" applyAlignment="1">
      <alignment horizontal="center" vertical="center" wrapText="1"/>
    </xf>
    <xf numFmtId="4" fontId="19" fillId="2" borderId="5" xfId="1" applyNumberFormat="1" applyFont="1" applyFill="1" applyBorder="1" applyAlignment="1">
      <alignment horizontal="center" vertical="center" wrapText="1"/>
    </xf>
    <xf numFmtId="4" fontId="20" fillId="2" borderId="2" xfId="1" applyNumberFormat="1" applyFont="1" applyFill="1" applyBorder="1" applyAlignment="1">
      <alignment horizontal="center" vertical="center" wrapText="1"/>
    </xf>
    <xf numFmtId="4" fontId="20" fillId="2" borderId="5" xfId="1" applyNumberFormat="1" applyFont="1" applyFill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/>
    </xf>
    <xf numFmtId="4" fontId="20" fillId="2" borderId="3" xfId="1" applyNumberFormat="1" applyFont="1" applyFill="1" applyBorder="1" applyAlignment="1">
      <alignment horizontal="center" vertical="center" wrapText="1"/>
    </xf>
    <xf numFmtId="4" fontId="20" fillId="2" borderId="6" xfId="1" applyNumberFormat="1" applyFont="1" applyFill="1" applyBorder="1" applyAlignment="1">
      <alignment horizontal="center" vertical="center" wrapText="1"/>
    </xf>
    <xf numFmtId="0" fontId="12" fillId="0" borderId="0" xfId="0" quotePrefix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10" xfId="3"/>
    <cellStyle name="Normal 16 2" xfId="2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4" zoomScaleNormal="100" zoomScaleSheetLayoutView="55" workbookViewId="0">
      <selection activeCell="K12" sqref="K12"/>
    </sheetView>
  </sheetViews>
  <sheetFormatPr defaultColWidth="9.140625" defaultRowHeight="16.5" x14ac:dyDescent="0.25"/>
  <cols>
    <col min="1" max="1" width="6.28515625" style="12" customWidth="1"/>
    <col min="2" max="2" width="12.7109375" style="12" customWidth="1"/>
    <col min="3" max="3" width="44.42578125" style="12" customWidth="1"/>
    <col min="4" max="4" width="14.28515625" style="12" bestFit="1" customWidth="1"/>
    <col min="5" max="5" width="14.5703125" style="12" customWidth="1"/>
    <col min="6" max="6" width="13.7109375" style="12" customWidth="1"/>
    <col min="7" max="7" width="13.140625" style="12" bestFit="1" customWidth="1"/>
    <col min="8" max="8" width="16.7109375" style="12" customWidth="1"/>
    <col min="9" max="9" width="9.140625" style="12"/>
    <col min="10" max="10" width="15" style="12" customWidth="1"/>
    <col min="11" max="11" width="13.42578125" style="12" bestFit="1" customWidth="1"/>
    <col min="12" max="251" width="9.140625" style="12"/>
    <col min="252" max="252" width="3.7109375" style="12" customWidth="1"/>
    <col min="253" max="253" width="14.5703125" style="12" customWidth="1"/>
    <col min="254" max="254" width="49" style="12" customWidth="1"/>
    <col min="255" max="255" width="12.140625" style="12" customWidth="1"/>
    <col min="256" max="256" width="12.28515625" style="12" customWidth="1"/>
    <col min="257" max="257" width="13.5703125" style="12" customWidth="1"/>
    <col min="258" max="258" width="11.7109375" style="12" customWidth="1"/>
    <col min="259" max="259" width="16.7109375" style="12" customWidth="1"/>
    <col min="260" max="260" width="9.140625" style="12"/>
    <col min="261" max="261" width="15" style="12" customWidth="1"/>
    <col min="262" max="507" width="9.140625" style="12"/>
    <col min="508" max="508" width="3.7109375" style="12" customWidth="1"/>
    <col min="509" max="509" width="14.5703125" style="12" customWidth="1"/>
    <col min="510" max="510" width="49" style="12" customWidth="1"/>
    <col min="511" max="511" width="12.140625" style="12" customWidth="1"/>
    <col min="512" max="512" width="12.28515625" style="12" customWidth="1"/>
    <col min="513" max="513" width="13.5703125" style="12" customWidth="1"/>
    <col min="514" max="514" width="11.7109375" style="12" customWidth="1"/>
    <col min="515" max="515" width="16.7109375" style="12" customWidth="1"/>
    <col min="516" max="516" width="9.140625" style="12"/>
    <col min="517" max="517" width="15" style="12" customWidth="1"/>
    <col min="518" max="763" width="9.140625" style="12"/>
    <col min="764" max="764" width="3.7109375" style="12" customWidth="1"/>
    <col min="765" max="765" width="14.5703125" style="12" customWidth="1"/>
    <col min="766" max="766" width="49" style="12" customWidth="1"/>
    <col min="767" max="767" width="12.140625" style="12" customWidth="1"/>
    <col min="768" max="768" width="12.28515625" style="12" customWidth="1"/>
    <col min="769" max="769" width="13.5703125" style="12" customWidth="1"/>
    <col min="770" max="770" width="11.7109375" style="12" customWidth="1"/>
    <col min="771" max="771" width="16.7109375" style="12" customWidth="1"/>
    <col min="772" max="772" width="9.140625" style="12"/>
    <col min="773" max="773" width="15" style="12" customWidth="1"/>
    <col min="774" max="1019" width="9.140625" style="12"/>
    <col min="1020" max="1020" width="3.7109375" style="12" customWidth="1"/>
    <col min="1021" max="1021" width="14.5703125" style="12" customWidth="1"/>
    <col min="1022" max="1022" width="49" style="12" customWidth="1"/>
    <col min="1023" max="1023" width="12.140625" style="12" customWidth="1"/>
    <col min="1024" max="1024" width="12.28515625" style="12" customWidth="1"/>
    <col min="1025" max="1025" width="13.5703125" style="12" customWidth="1"/>
    <col min="1026" max="1026" width="11.7109375" style="12" customWidth="1"/>
    <col min="1027" max="1027" width="16.7109375" style="12" customWidth="1"/>
    <col min="1028" max="1028" width="9.140625" style="12"/>
    <col min="1029" max="1029" width="15" style="12" customWidth="1"/>
    <col min="1030" max="1275" width="9.140625" style="12"/>
    <col min="1276" max="1276" width="3.7109375" style="12" customWidth="1"/>
    <col min="1277" max="1277" width="14.5703125" style="12" customWidth="1"/>
    <col min="1278" max="1278" width="49" style="12" customWidth="1"/>
    <col min="1279" max="1279" width="12.140625" style="12" customWidth="1"/>
    <col min="1280" max="1280" width="12.28515625" style="12" customWidth="1"/>
    <col min="1281" max="1281" width="13.5703125" style="12" customWidth="1"/>
    <col min="1282" max="1282" width="11.7109375" style="12" customWidth="1"/>
    <col min="1283" max="1283" width="16.7109375" style="12" customWidth="1"/>
    <col min="1284" max="1284" width="9.140625" style="12"/>
    <col min="1285" max="1285" width="15" style="12" customWidth="1"/>
    <col min="1286" max="1531" width="9.140625" style="12"/>
    <col min="1532" max="1532" width="3.7109375" style="12" customWidth="1"/>
    <col min="1533" max="1533" width="14.5703125" style="12" customWidth="1"/>
    <col min="1534" max="1534" width="49" style="12" customWidth="1"/>
    <col min="1535" max="1535" width="12.140625" style="12" customWidth="1"/>
    <col min="1536" max="1536" width="12.28515625" style="12" customWidth="1"/>
    <col min="1537" max="1537" width="13.5703125" style="12" customWidth="1"/>
    <col min="1538" max="1538" width="11.7109375" style="12" customWidth="1"/>
    <col min="1539" max="1539" width="16.7109375" style="12" customWidth="1"/>
    <col min="1540" max="1540" width="9.140625" style="12"/>
    <col min="1541" max="1541" width="15" style="12" customWidth="1"/>
    <col min="1542" max="1787" width="9.140625" style="12"/>
    <col min="1788" max="1788" width="3.7109375" style="12" customWidth="1"/>
    <col min="1789" max="1789" width="14.5703125" style="12" customWidth="1"/>
    <col min="1790" max="1790" width="49" style="12" customWidth="1"/>
    <col min="1791" max="1791" width="12.140625" style="12" customWidth="1"/>
    <col min="1792" max="1792" width="12.28515625" style="12" customWidth="1"/>
    <col min="1793" max="1793" width="13.5703125" style="12" customWidth="1"/>
    <col min="1794" max="1794" width="11.7109375" style="12" customWidth="1"/>
    <col min="1795" max="1795" width="16.7109375" style="12" customWidth="1"/>
    <col min="1796" max="1796" width="9.140625" style="12"/>
    <col min="1797" max="1797" width="15" style="12" customWidth="1"/>
    <col min="1798" max="2043" width="9.140625" style="12"/>
    <col min="2044" max="2044" width="3.7109375" style="12" customWidth="1"/>
    <col min="2045" max="2045" width="14.5703125" style="12" customWidth="1"/>
    <col min="2046" max="2046" width="49" style="12" customWidth="1"/>
    <col min="2047" max="2047" width="12.140625" style="12" customWidth="1"/>
    <col min="2048" max="2048" width="12.28515625" style="12" customWidth="1"/>
    <col min="2049" max="2049" width="13.5703125" style="12" customWidth="1"/>
    <col min="2050" max="2050" width="11.7109375" style="12" customWidth="1"/>
    <col min="2051" max="2051" width="16.7109375" style="12" customWidth="1"/>
    <col min="2052" max="2052" width="9.140625" style="12"/>
    <col min="2053" max="2053" width="15" style="12" customWidth="1"/>
    <col min="2054" max="2299" width="9.140625" style="12"/>
    <col min="2300" max="2300" width="3.7109375" style="12" customWidth="1"/>
    <col min="2301" max="2301" width="14.5703125" style="12" customWidth="1"/>
    <col min="2302" max="2302" width="49" style="12" customWidth="1"/>
    <col min="2303" max="2303" width="12.140625" style="12" customWidth="1"/>
    <col min="2304" max="2304" width="12.28515625" style="12" customWidth="1"/>
    <col min="2305" max="2305" width="13.5703125" style="12" customWidth="1"/>
    <col min="2306" max="2306" width="11.7109375" style="12" customWidth="1"/>
    <col min="2307" max="2307" width="16.7109375" style="12" customWidth="1"/>
    <col min="2308" max="2308" width="9.140625" style="12"/>
    <col min="2309" max="2309" width="15" style="12" customWidth="1"/>
    <col min="2310" max="2555" width="9.140625" style="12"/>
    <col min="2556" max="2556" width="3.7109375" style="12" customWidth="1"/>
    <col min="2557" max="2557" width="14.5703125" style="12" customWidth="1"/>
    <col min="2558" max="2558" width="49" style="12" customWidth="1"/>
    <col min="2559" max="2559" width="12.140625" style="12" customWidth="1"/>
    <col min="2560" max="2560" width="12.28515625" style="12" customWidth="1"/>
    <col min="2561" max="2561" width="13.5703125" style="12" customWidth="1"/>
    <col min="2562" max="2562" width="11.7109375" style="12" customWidth="1"/>
    <col min="2563" max="2563" width="16.7109375" style="12" customWidth="1"/>
    <col min="2564" max="2564" width="9.140625" style="12"/>
    <col min="2565" max="2565" width="15" style="12" customWidth="1"/>
    <col min="2566" max="2811" width="9.140625" style="12"/>
    <col min="2812" max="2812" width="3.7109375" style="12" customWidth="1"/>
    <col min="2813" max="2813" width="14.5703125" style="12" customWidth="1"/>
    <col min="2814" max="2814" width="49" style="12" customWidth="1"/>
    <col min="2815" max="2815" width="12.140625" style="12" customWidth="1"/>
    <col min="2816" max="2816" width="12.28515625" style="12" customWidth="1"/>
    <col min="2817" max="2817" width="13.5703125" style="12" customWidth="1"/>
    <col min="2818" max="2818" width="11.7109375" style="12" customWidth="1"/>
    <col min="2819" max="2819" width="16.7109375" style="12" customWidth="1"/>
    <col min="2820" max="2820" width="9.140625" style="12"/>
    <col min="2821" max="2821" width="15" style="12" customWidth="1"/>
    <col min="2822" max="3067" width="9.140625" style="12"/>
    <col min="3068" max="3068" width="3.7109375" style="12" customWidth="1"/>
    <col min="3069" max="3069" width="14.5703125" style="12" customWidth="1"/>
    <col min="3070" max="3070" width="49" style="12" customWidth="1"/>
    <col min="3071" max="3071" width="12.140625" style="12" customWidth="1"/>
    <col min="3072" max="3072" width="12.28515625" style="12" customWidth="1"/>
    <col min="3073" max="3073" width="13.5703125" style="12" customWidth="1"/>
    <col min="3074" max="3074" width="11.7109375" style="12" customWidth="1"/>
    <col min="3075" max="3075" width="16.7109375" style="12" customWidth="1"/>
    <col min="3076" max="3076" width="9.140625" style="12"/>
    <col min="3077" max="3077" width="15" style="12" customWidth="1"/>
    <col min="3078" max="3323" width="9.140625" style="12"/>
    <col min="3324" max="3324" width="3.7109375" style="12" customWidth="1"/>
    <col min="3325" max="3325" width="14.5703125" style="12" customWidth="1"/>
    <col min="3326" max="3326" width="49" style="12" customWidth="1"/>
    <col min="3327" max="3327" width="12.140625" style="12" customWidth="1"/>
    <col min="3328" max="3328" width="12.28515625" style="12" customWidth="1"/>
    <col min="3329" max="3329" width="13.5703125" style="12" customWidth="1"/>
    <col min="3330" max="3330" width="11.7109375" style="12" customWidth="1"/>
    <col min="3331" max="3331" width="16.7109375" style="12" customWidth="1"/>
    <col min="3332" max="3332" width="9.140625" style="12"/>
    <col min="3333" max="3333" width="15" style="12" customWidth="1"/>
    <col min="3334" max="3579" width="9.140625" style="12"/>
    <col min="3580" max="3580" width="3.7109375" style="12" customWidth="1"/>
    <col min="3581" max="3581" width="14.5703125" style="12" customWidth="1"/>
    <col min="3582" max="3582" width="49" style="12" customWidth="1"/>
    <col min="3583" max="3583" width="12.140625" style="12" customWidth="1"/>
    <col min="3584" max="3584" width="12.28515625" style="12" customWidth="1"/>
    <col min="3585" max="3585" width="13.5703125" style="12" customWidth="1"/>
    <col min="3586" max="3586" width="11.7109375" style="12" customWidth="1"/>
    <col min="3587" max="3587" width="16.7109375" style="12" customWidth="1"/>
    <col min="3588" max="3588" width="9.140625" style="12"/>
    <col min="3589" max="3589" width="15" style="12" customWidth="1"/>
    <col min="3590" max="3835" width="9.140625" style="12"/>
    <col min="3836" max="3836" width="3.7109375" style="12" customWidth="1"/>
    <col min="3837" max="3837" width="14.5703125" style="12" customWidth="1"/>
    <col min="3838" max="3838" width="49" style="12" customWidth="1"/>
    <col min="3839" max="3839" width="12.140625" style="12" customWidth="1"/>
    <col min="3840" max="3840" width="12.28515625" style="12" customWidth="1"/>
    <col min="3841" max="3841" width="13.5703125" style="12" customWidth="1"/>
    <col min="3842" max="3842" width="11.7109375" style="12" customWidth="1"/>
    <col min="3843" max="3843" width="16.7109375" style="12" customWidth="1"/>
    <col min="3844" max="3844" width="9.140625" style="12"/>
    <col min="3845" max="3845" width="15" style="12" customWidth="1"/>
    <col min="3846" max="4091" width="9.140625" style="12"/>
    <col min="4092" max="4092" width="3.7109375" style="12" customWidth="1"/>
    <col min="4093" max="4093" width="14.5703125" style="12" customWidth="1"/>
    <col min="4094" max="4094" width="49" style="12" customWidth="1"/>
    <col min="4095" max="4095" width="12.140625" style="12" customWidth="1"/>
    <col min="4096" max="4096" width="12.28515625" style="12" customWidth="1"/>
    <col min="4097" max="4097" width="13.5703125" style="12" customWidth="1"/>
    <col min="4098" max="4098" width="11.7109375" style="12" customWidth="1"/>
    <col min="4099" max="4099" width="16.7109375" style="12" customWidth="1"/>
    <col min="4100" max="4100" width="9.140625" style="12"/>
    <col min="4101" max="4101" width="15" style="12" customWidth="1"/>
    <col min="4102" max="4347" width="9.140625" style="12"/>
    <col min="4348" max="4348" width="3.7109375" style="12" customWidth="1"/>
    <col min="4349" max="4349" width="14.5703125" style="12" customWidth="1"/>
    <col min="4350" max="4350" width="49" style="12" customWidth="1"/>
    <col min="4351" max="4351" width="12.140625" style="12" customWidth="1"/>
    <col min="4352" max="4352" width="12.28515625" style="12" customWidth="1"/>
    <col min="4353" max="4353" width="13.5703125" style="12" customWidth="1"/>
    <col min="4354" max="4354" width="11.7109375" style="12" customWidth="1"/>
    <col min="4355" max="4355" width="16.7109375" style="12" customWidth="1"/>
    <col min="4356" max="4356" width="9.140625" style="12"/>
    <col min="4357" max="4357" width="15" style="12" customWidth="1"/>
    <col min="4358" max="4603" width="9.140625" style="12"/>
    <col min="4604" max="4604" width="3.7109375" style="12" customWidth="1"/>
    <col min="4605" max="4605" width="14.5703125" style="12" customWidth="1"/>
    <col min="4606" max="4606" width="49" style="12" customWidth="1"/>
    <col min="4607" max="4607" width="12.140625" style="12" customWidth="1"/>
    <col min="4608" max="4608" width="12.28515625" style="12" customWidth="1"/>
    <col min="4609" max="4609" width="13.5703125" style="12" customWidth="1"/>
    <col min="4610" max="4610" width="11.7109375" style="12" customWidth="1"/>
    <col min="4611" max="4611" width="16.7109375" style="12" customWidth="1"/>
    <col min="4612" max="4612" width="9.140625" style="12"/>
    <col min="4613" max="4613" width="15" style="12" customWidth="1"/>
    <col min="4614" max="4859" width="9.140625" style="12"/>
    <col min="4860" max="4860" width="3.7109375" style="12" customWidth="1"/>
    <col min="4861" max="4861" width="14.5703125" style="12" customWidth="1"/>
    <col min="4862" max="4862" width="49" style="12" customWidth="1"/>
    <col min="4863" max="4863" width="12.140625" style="12" customWidth="1"/>
    <col min="4864" max="4864" width="12.28515625" style="12" customWidth="1"/>
    <col min="4865" max="4865" width="13.5703125" style="12" customWidth="1"/>
    <col min="4866" max="4866" width="11.7109375" style="12" customWidth="1"/>
    <col min="4867" max="4867" width="16.7109375" style="12" customWidth="1"/>
    <col min="4868" max="4868" width="9.140625" style="12"/>
    <col min="4869" max="4869" width="15" style="12" customWidth="1"/>
    <col min="4870" max="5115" width="9.140625" style="12"/>
    <col min="5116" max="5116" width="3.7109375" style="12" customWidth="1"/>
    <col min="5117" max="5117" width="14.5703125" style="12" customWidth="1"/>
    <col min="5118" max="5118" width="49" style="12" customWidth="1"/>
    <col min="5119" max="5119" width="12.140625" style="12" customWidth="1"/>
    <col min="5120" max="5120" width="12.28515625" style="12" customWidth="1"/>
    <col min="5121" max="5121" width="13.5703125" style="12" customWidth="1"/>
    <col min="5122" max="5122" width="11.7109375" style="12" customWidth="1"/>
    <col min="5123" max="5123" width="16.7109375" style="12" customWidth="1"/>
    <col min="5124" max="5124" width="9.140625" style="12"/>
    <col min="5125" max="5125" width="15" style="12" customWidth="1"/>
    <col min="5126" max="5371" width="9.140625" style="12"/>
    <col min="5372" max="5372" width="3.7109375" style="12" customWidth="1"/>
    <col min="5373" max="5373" width="14.5703125" style="12" customWidth="1"/>
    <col min="5374" max="5374" width="49" style="12" customWidth="1"/>
    <col min="5375" max="5375" width="12.140625" style="12" customWidth="1"/>
    <col min="5376" max="5376" width="12.28515625" style="12" customWidth="1"/>
    <col min="5377" max="5377" width="13.5703125" style="12" customWidth="1"/>
    <col min="5378" max="5378" width="11.7109375" style="12" customWidth="1"/>
    <col min="5379" max="5379" width="16.7109375" style="12" customWidth="1"/>
    <col min="5380" max="5380" width="9.140625" style="12"/>
    <col min="5381" max="5381" width="15" style="12" customWidth="1"/>
    <col min="5382" max="5627" width="9.140625" style="12"/>
    <col min="5628" max="5628" width="3.7109375" style="12" customWidth="1"/>
    <col min="5629" max="5629" width="14.5703125" style="12" customWidth="1"/>
    <col min="5630" max="5630" width="49" style="12" customWidth="1"/>
    <col min="5631" max="5631" width="12.140625" style="12" customWidth="1"/>
    <col min="5632" max="5632" width="12.28515625" style="12" customWidth="1"/>
    <col min="5633" max="5633" width="13.5703125" style="12" customWidth="1"/>
    <col min="5634" max="5634" width="11.7109375" style="12" customWidth="1"/>
    <col min="5635" max="5635" width="16.7109375" style="12" customWidth="1"/>
    <col min="5636" max="5636" width="9.140625" style="12"/>
    <col min="5637" max="5637" width="15" style="12" customWidth="1"/>
    <col min="5638" max="5883" width="9.140625" style="12"/>
    <col min="5884" max="5884" width="3.7109375" style="12" customWidth="1"/>
    <col min="5885" max="5885" width="14.5703125" style="12" customWidth="1"/>
    <col min="5886" max="5886" width="49" style="12" customWidth="1"/>
    <col min="5887" max="5887" width="12.140625" style="12" customWidth="1"/>
    <col min="5888" max="5888" width="12.28515625" style="12" customWidth="1"/>
    <col min="5889" max="5889" width="13.5703125" style="12" customWidth="1"/>
    <col min="5890" max="5890" width="11.7109375" style="12" customWidth="1"/>
    <col min="5891" max="5891" width="16.7109375" style="12" customWidth="1"/>
    <col min="5892" max="5892" width="9.140625" style="12"/>
    <col min="5893" max="5893" width="15" style="12" customWidth="1"/>
    <col min="5894" max="6139" width="9.140625" style="12"/>
    <col min="6140" max="6140" width="3.7109375" style="12" customWidth="1"/>
    <col min="6141" max="6141" width="14.5703125" style="12" customWidth="1"/>
    <col min="6142" max="6142" width="49" style="12" customWidth="1"/>
    <col min="6143" max="6143" width="12.140625" style="12" customWidth="1"/>
    <col min="6144" max="6144" width="12.28515625" style="12" customWidth="1"/>
    <col min="6145" max="6145" width="13.5703125" style="12" customWidth="1"/>
    <col min="6146" max="6146" width="11.7109375" style="12" customWidth="1"/>
    <col min="6147" max="6147" width="16.7109375" style="12" customWidth="1"/>
    <col min="6148" max="6148" width="9.140625" style="12"/>
    <col min="6149" max="6149" width="15" style="12" customWidth="1"/>
    <col min="6150" max="6395" width="9.140625" style="12"/>
    <col min="6396" max="6396" width="3.7109375" style="12" customWidth="1"/>
    <col min="6397" max="6397" width="14.5703125" style="12" customWidth="1"/>
    <col min="6398" max="6398" width="49" style="12" customWidth="1"/>
    <col min="6399" max="6399" width="12.140625" style="12" customWidth="1"/>
    <col min="6400" max="6400" width="12.28515625" style="12" customWidth="1"/>
    <col min="6401" max="6401" width="13.5703125" style="12" customWidth="1"/>
    <col min="6402" max="6402" width="11.7109375" style="12" customWidth="1"/>
    <col min="6403" max="6403" width="16.7109375" style="12" customWidth="1"/>
    <col min="6404" max="6404" width="9.140625" style="12"/>
    <col min="6405" max="6405" width="15" style="12" customWidth="1"/>
    <col min="6406" max="6651" width="9.140625" style="12"/>
    <col min="6652" max="6652" width="3.7109375" style="12" customWidth="1"/>
    <col min="6653" max="6653" width="14.5703125" style="12" customWidth="1"/>
    <col min="6654" max="6654" width="49" style="12" customWidth="1"/>
    <col min="6655" max="6655" width="12.140625" style="12" customWidth="1"/>
    <col min="6656" max="6656" width="12.28515625" style="12" customWidth="1"/>
    <col min="6657" max="6657" width="13.5703125" style="12" customWidth="1"/>
    <col min="6658" max="6658" width="11.7109375" style="12" customWidth="1"/>
    <col min="6659" max="6659" width="16.7109375" style="12" customWidth="1"/>
    <col min="6660" max="6660" width="9.140625" style="12"/>
    <col min="6661" max="6661" width="15" style="12" customWidth="1"/>
    <col min="6662" max="6907" width="9.140625" style="12"/>
    <col min="6908" max="6908" width="3.7109375" style="12" customWidth="1"/>
    <col min="6909" max="6909" width="14.5703125" style="12" customWidth="1"/>
    <col min="6910" max="6910" width="49" style="12" customWidth="1"/>
    <col min="6911" max="6911" width="12.140625" style="12" customWidth="1"/>
    <col min="6912" max="6912" width="12.28515625" style="12" customWidth="1"/>
    <col min="6913" max="6913" width="13.5703125" style="12" customWidth="1"/>
    <col min="6914" max="6914" width="11.7109375" style="12" customWidth="1"/>
    <col min="6915" max="6915" width="16.7109375" style="12" customWidth="1"/>
    <col min="6916" max="6916" width="9.140625" style="12"/>
    <col min="6917" max="6917" width="15" style="12" customWidth="1"/>
    <col min="6918" max="7163" width="9.140625" style="12"/>
    <col min="7164" max="7164" width="3.7109375" style="12" customWidth="1"/>
    <col min="7165" max="7165" width="14.5703125" style="12" customWidth="1"/>
    <col min="7166" max="7166" width="49" style="12" customWidth="1"/>
    <col min="7167" max="7167" width="12.140625" style="12" customWidth="1"/>
    <col min="7168" max="7168" width="12.28515625" style="12" customWidth="1"/>
    <col min="7169" max="7169" width="13.5703125" style="12" customWidth="1"/>
    <col min="7170" max="7170" width="11.7109375" style="12" customWidth="1"/>
    <col min="7171" max="7171" width="16.7109375" style="12" customWidth="1"/>
    <col min="7172" max="7172" width="9.140625" style="12"/>
    <col min="7173" max="7173" width="15" style="12" customWidth="1"/>
    <col min="7174" max="7419" width="9.140625" style="12"/>
    <col min="7420" max="7420" width="3.7109375" style="12" customWidth="1"/>
    <col min="7421" max="7421" width="14.5703125" style="12" customWidth="1"/>
    <col min="7422" max="7422" width="49" style="12" customWidth="1"/>
    <col min="7423" max="7423" width="12.140625" style="12" customWidth="1"/>
    <col min="7424" max="7424" width="12.28515625" style="12" customWidth="1"/>
    <col min="7425" max="7425" width="13.5703125" style="12" customWidth="1"/>
    <col min="7426" max="7426" width="11.7109375" style="12" customWidth="1"/>
    <col min="7427" max="7427" width="16.7109375" style="12" customWidth="1"/>
    <col min="7428" max="7428" width="9.140625" style="12"/>
    <col min="7429" max="7429" width="15" style="12" customWidth="1"/>
    <col min="7430" max="7675" width="9.140625" style="12"/>
    <col min="7676" max="7676" width="3.7109375" style="12" customWidth="1"/>
    <col min="7677" max="7677" width="14.5703125" style="12" customWidth="1"/>
    <col min="7678" max="7678" width="49" style="12" customWidth="1"/>
    <col min="7679" max="7679" width="12.140625" style="12" customWidth="1"/>
    <col min="7680" max="7680" width="12.28515625" style="12" customWidth="1"/>
    <col min="7681" max="7681" width="13.5703125" style="12" customWidth="1"/>
    <col min="7682" max="7682" width="11.7109375" style="12" customWidth="1"/>
    <col min="7683" max="7683" width="16.7109375" style="12" customWidth="1"/>
    <col min="7684" max="7684" width="9.140625" style="12"/>
    <col min="7685" max="7685" width="15" style="12" customWidth="1"/>
    <col min="7686" max="7931" width="9.140625" style="12"/>
    <col min="7932" max="7932" width="3.7109375" style="12" customWidth="1"/>
    <col min="7933" max="7933" width="14.5703125" style="12" customWidth="1"/>
    <col min="7934" max="7934" width="49" style="12" customWidth="1"/>
    <col min="7935" max="7935" width="12.140625" style="12" customWidth="1"/>
    <col min="7936" max="7936" width="12.28515625" style="12" customWidth="1"/>
    <col min="7937" max="7937" width="13.5703125" style="12" customWidth="1"/>
    <col min="7938" max="7938" width="11.7109375" style="12" customWidth="1"/>
    <col min="7939" max="7939" width="16.7109375" style="12" customWidth="1"/>
    <col min="7940" max="7940" width="9.140625" style="12"/>
    <col min="7941" max="7941" width="15" style="12" customWidth="1"/>
    <col min="7942" max="8187" width="9.140625" style="12"/>
    <col min="8188" max="8188" width="3.7109375" style="12" customWidth="1"/>
    <col min="8189" max="8189" width="14.5703125" style="12" customWidth="1"/>
    <col min="8190" max="8190" width="49" style="12" customWidth="1"/>
    <col min="8191" max="8191" width="12.140625" style="12" customWidth="1"/>
    <col min="8192" max="8192" width="12.28515625" style="12" customWidth="1"/>
    <col min="8193" max="8193" width="13.5703125" style="12" customWidth="1"/>
    <col min="8194" max="8194" width="11.7109375" style="12" customWidth="1"/>
    <col min="8195" max="8195" width="16.7109375" style="12" customWidth="1"/>
    <col min="8196" max="8196" width="9.140625" style="12"/>
    <col min="8197" max="8197" width="15" style="12" customWidth="1"/>
    <col min="8198" max="8443" width="9.140625" style="12"/>
    <col min="8444" max="8444" width="3.7109375" style="12" customWidth="1"/>
    <col min="8445" max="8445" width="14.5703125" style="12" customWidth="1"/>
    <col min="8446" max="8446" width="49" style="12" customWidth="1"/>
    <col min="8447" max="8447" width="12.140625" style="12" customWidth="1"/>
    <col min="8448" max="8448" width="12.28515625" style="12" customWidth="1"/>
    <col min="8449" max="8449" width="13.5703125" style="12" customWidth="1"/>
    <col min="8450" max="8450" width="11.7109375" style="12" customWidth="1"/>
    <col min="8451" max="8451" width="16.7109375" style="12" customWidth="1"/>
    <col min="8452" max="8452" width="9.140625" style="12"/>
    <col min="8453" max="8453" width="15" style="12" customWidth="1"/>
    <col min="8454" max="8699" width="9.140625" style="12"/>
    <col min="8700" max="8700" width="3.7109375" style="12" customWidth="1"/>
    <col min="8701" max="8701" width="14.5703125" style="12" customWidth="1"/>
    <col min="8702" max="8702" width="49" style="12" customWidth="1"/>
    <col min="8703" max="8703" width="12.140625" style="12" customWidth="1"/>
    <col min="8704" max="8704" width="12.28515625" style="12" customWidth="1"/>
    <col min="8705" max="8705" width="13.5703125" style="12" customWidth="1"/>
    <col min="8706" max="8706" width="11.7109375" style="12" customWidth="1"/>
    <col min="8707" max="8707" width="16.7109375" style="12" customWidth="1"/>
    <col min="8708" max="8708" width="9.140625" style="12"/>
    <col min="8709" max="8709" width="15" style="12" customWidth="1"/>
    <col min="8710" max="8955" width="9.140625" style="12"/>
    <col min="8956" max="8956" width="3.7109375" style="12" customWidth="1"/>
    <col min="8957" max="8957" width="14.5703125" style="12" customWidth="1"/>
    <col min="8958" max="8958" width="49" style="12" customWidth="1"/>
    <col min="8959" max="8959" width="12.140625" style="12" customWidth="1"/>
    <col min="8960" max="8960" width="12.28515625" style="12" customWidth="1"/>
    <col min="8961" max="8961" width="13.5703125" style="12" customWidth="1"/>
    <col min="8962" max="8962" width="11.7109375" style="12" customWidth="1"/>
    <col min="8963" max="8963" width="16.7109375" style="12" customWidth="1"/>
    <col min="8964" max="8964" width="9.140625" style="12"/>
    <col min="8965" max="8965" width="15" style="12" customWidth="1"/>
    <col min="8966" max="9211" width="9.140625" style="12"/>
    <col min="9212" max="9212" width="3.7109375" style="12" customWidth="1"/>
    <col min="9213" max="9213" width="14.5703125" style="12" customWidth="1"/>
    <col min="9214" max="9214" width="49" style="12" customWidth="1"/>
    <col min="9215" max="9215" width="12.140625" style="12" customWidth="1"/>
    <col min="9216" max="9216" width="12.28515625" style="12" customWidth="1"/>
    <col min="9217" max="9217" width="13.5703125" style="12" customWidth="1"/>
    <col min="9218" max="9218" width="11.7109375" style="12" customWidth="1"/>
    <col min="9219" max="9219" width="16.7109375" style="12" customWidth="1"/>
    <col min="9220" max="9220" width="9.140625" style="12"/>
    <col min="9221" max="9221" width="15" style="12" customWidth="1"/>
    <col min="9222" max="9467" width="9.140625" style="12"/>
    <col min="9468" max="9468" width="3.7109375" style="12" customWidth="1"/>
    <col min="9469" max="9469" width="14.5703125" style="12" customWidth="1"/>
    <col min="9470" max="9470" width="49" style="12" customWidth="1"/>
    <col min="9471" max="9471" width="12.140625" style="12" customWidth="1"/>
    <col min="9472" max="9472" width="12.28515625" style="12" customWidth="1"/>
    <col min="9473" max="9473" width="13.5703125" style="12" customWidth="1"/>
    <col min="9474" max="9474" width="11.7109375" style="12" customWidth="1"/>
    <col min="9475" max="9475" width="16.7109375" style="12" customWidth="1"/>
    <col min="9476" max="9476" width="9.140625" style="12"/>
    <col min="9477" max="9477" width="15" style="12" customWidth="1"/>
    <col min="9478" max="9723" width="9.140625" style="12"/>
    <col min="9724" max="9724" width="3.7109375" style="12" customWidth="1"/>
    <col min="9725" max="9725" width="14.5703125" style="12" customWidth="1"/>
    <col min="9726" max="9726" width="49" style="12" customWidth="1"/>
    <col min="9727" max="9727" width="12.140625" style="12" customWidth="1"/>
    <col min="9728" max="9728" width="12.28515625" style="12" customWidth="1"/>
    <col min="9729" max="9729" width="13.5703125" style="12" customWidth="1"/>
    <col min="9730" max="9730" width="11.7109375" style="12" customWidth="1"/>
    <col min="9731" max="9731" width="16.7109375" style="12" customWidth="1"/>
    <col min="9732" max="9732" width="9.140625" style="12"/>
    <col min="9733" max="9733" width="15" style="12" customWidth="1"/>
    <col min="9734" max="9979" width="9.140625" style="12"/>
    <col min="9980" max="9980" width="3.7109375" style="12" customWidth="1"/>
    <col min="9981" max="9981" width="14.5703125" style="12" customWidth="1"/>
    <col min="9982" max="9982" width="49" style="12" customWidth="1"/>
    <col min="9983" max="9983" width="12.140625" style="12" customWidth="1"/>
    <col min="9984" max="9984" width="12.28515625" style="12" customWidth="1"/>
    <col min="9985" max="9985" width="13.5703125" style="12" customWidth="1"/>
    <col min="9986" max="9986" width="11.7109375" style="12" customWidth="1"/>
    <col min="9987" max="9987" width="16.7109375" style="12" customWidth="1"/>
    <col min="9988" max="9988" width="9.140625" style="12"/>
    <col min="9989" max="9989" width="15" style="12" customWidth="1"/>
    <col min="9990" max="10235" width="9.140625" style="12"/>
    <col min="10236" max="10236" width="3.7109375" style="12" customWidth="1"/>
    <col min="10237" max="10237" width="14.5703125" style="12" customWidth="1"/>
    <col min="10238" max="10238" width="49" style="12" customWidth="1"/>
    <col min="10239" max="10239" width="12.140625" style="12" customWidth="1"/>
    <col min="10240" max="10240" width="12.28515625" style="12" customWidth="1"/>
    <col min="10241" max="10241" width="13.5703125" style="12" customWidth="1"/>
    <col min="10242" max="10242" width="11.7109375" style="12" customWidth="1"/>
    <col min="10243" max="10243" width="16.7109375" style="12" customWidth="1"/>
    <col min="10244" max="10244" width="9.140625" style="12"/>
    <col min="10245" max="10245" width="15" style="12" customWidth="1"/>
    <col min="10246" max="10491" width="9.140625" style="12"/>
    <col min="10492" max="10492" width="3.7109375" style="12" customWidth="1"/>
    <col min="10493" max="10493" width="14.5703125" style="12" customWidth="1"/>
    <col min="10494" max="10494" width="49" style="12" customWidth="1"/>
    <col min="10495" max="10495" width="12.140625" style="12" customWidth="1"/>
    <col min="10496" max="10496" width="12.28515625" style="12" customWidth="1"/>
    <col min="10497" max="10497" width="13.5703125" style="12" customWidth="1"/>
    <col min="10498" max="10498" width="11.7109375" style="12" customWidth="1"/>
    <col min="10499" max="10499" width="16.7109375" style="12" customWidth="1"/>
    <col min="10500" max="10500" width="9.140625" style="12"/>
    <col min="10501" max="10501" width="15" style="12" customWidth="1"/>
    <col min="10502" max="10747" width="9.140625" style="12"/>
    <col min="10748" max="10748" width="3.7109375" style="12" customWidth="1"/>
    <col min="10749" max="10749" width="14.5703125" style="12" customWidth="1"/>
    <col min="10750" max="10750" width="49" style="12" customWidth="1"/>
    <col min="10751" max="10751" width="12.140625" style="12" customWidth="1"/>
    <col min="10752" max="10752" width="12.28515625" style="12" customWidth="1"/>
    <col min="10753" max="10753" width="13.5703125" style="12" customWidth="1"/>
    <col min="10754" max="10754" width="11.7109375" style="12" customWidth="1"/>
    <col min="10755" max="10755" width="16.7109375" style="12" customWidth="1"/>
    <col min="10756" max="10756" width="9.140625" style="12"/>
    <col min="10757" max="10757" width="15" style="12" customWidth="1"/>
    <col min="10758" max="11003" width="9.140625" style="12"/>
    <col min="11004" max="11004" width="3.7109375" style="12" customWidth="1"/>
    <col min="11005" max="11005" width="14.5703125" style="12" customWidth="1"/>
    <col min="11006" max="11006" width="49" style="12" customWidth="1"/>
    <col min="11007" max="11007" width="12.140625" style="12" customWidth="1"/>
    <col min="11008" max="11008" width="12.28515625" style="12" customWidth="1"/>
    <col min="11009" max="11009" width="13.5703125" style="12" customWidth="1"/>
    <col min="11010" max="11010" width="11.7109375" style="12" customWidth="1"/>
    <col min="11011" max="11011" width="16.7109375" style="12" customWidth="1"/>
    <col min="11012" max="11012" width="9.140625" style="12"/>
    <col min="11013" max="11013" width="15" style="12" customWidth="1"/>
    <col min="11014" max="11259" width="9.140625" style="12"/>
    <col min="11260" max="11260" width="3.7109375" style="12" customWidth="1"/>
    <col min="11261" max="11261" width="14.5703125" style="12" customWidth="1"/>
    <col min="11262" max="11262" width="49" style="12" customWidth="1"/>
    <col min="11263" max="11263" width="12.140625" style="12" customWidth="1"/>
    <col min="11264" max="11264" width="12.28515625" style="12" customWidth="1"/>
    <col min="11265" max="11265" width="13.5703125" style="12" customWidth="1"/>
    <col min="11266" max="11266" width="11.7109375" style="12" customWidth="1"/>
    <col min="11267" max="11267" width="16.7109375" style="12" customWidth="1"/>
    <col min="11268" max="11268" width="9.140625" style="12"/>
    <col min="11269" max="11269" width="15" style="12" customWidth="1"/>
    <col min="11270" max="11515" width="9.140625" style="12"/>
    <col min="11516" max="11516" width="3.7109375" style="12" customWidth="1"/>
    <col min="11517" max="11517" width="14.5703125" style="12" customWidth="1"/>
    <col min="11518" max="11518" width="49" style="12" customWidth="1"/>
    <col min="11519" max="11519" width="12.140625" style="12" customWidth="1"/>
    <col min="11520" max="11520" width="12.28515625" style="12" customWidth="1"/>
    <col min="11521" max="11521" width="13.5703125" style="12" customWidth="1"/>
    <col min="11522" max="11522" width="11.7109375" style="12" customWidth="1"/>
    <col min="11523" max="11523" width="16.7109375" style="12" customWidth="1"/>
    <col min="11524" max="11524" width="9.140625" style="12"/>
    <col min="11525" max="11525" width="15" style="12" customWidth="1"/>
    <col min="11526" max="11771" width="9.140625" style="12"/>
    <col min="11772" max="11772" width="3.7109375" style="12" customWidth="1"/>
    <col min="11773" max="11773" width="14.5703125" style="12" customWidth="1"/>
    <col min="11774" max="11774" width="49" style="12" customWidth="1"/>
    <col min="11775" max="11775" width="12.140625" style="12" customWidth="1"/>
    <col min="11776" max="11776" width="12.28515625" style="12" customWidth="1"/>
    <col min="11777" max="11777" width="13.5703125" style="12" customWidth="1"/>
    <col min="11778" max="11778" width="11.7109375" style="12" customWidth="1"/>
    <col min="11779" max="11779" width="16.7109375" style="12" customWidth="1"/>
    <col min="11780" max="11780" width="9.140625" style="12"/>
    <col min="11781" max="11781" width="15" style="12" customWidth="1"/>
    <col min="11782" max="12027" width="9.140625" style="12"/>
    <col min="12028" max="12028" width="3.7109375" style="12" customWidth="1"/>
    <col min="12029" max="12029" width="14.5703125" style="12" customWidth="1"/>
    <col min="12030" max="12030" width="49" style="12" customWidth="1"/>
    <col min="12031" max="12031" width="12.140625" style="12" customWidth="1"/>
    <col min="12032" max="12032" width="12.28515625" style="12" customWidth="1"/>
    <col min="12033" max="12033" width="13.5703125" style="12" customWidth="1"/>
    <col min="12034" max="12034" width="11.7109375" style="12" customWidth="1"/>
    <col min="12035" max="12035" width="16.7109375" style="12" customWidth="1"/>
    <col min="12036" max="12036" width="9.140625" style="12"/>
    <col min="12037" max="12037" width="15" style="12" customWidth="1"/>
    <col min="12038" max="12283" width="9.140625" style="12"/>
    <col min="12284" max="12284" width="3.7109375" style="12" customWidth="1"/>
    <col min="12285" max="12285" width="14.5703125" style="12" customWidth="1"/>
    <col min="12286" max="12286" width="49" style="12" customWidth="1"/>
    <col min="12287" max="12287" width="12.140625" style="12" customWidth="1"/>
    <col min="12288" max="12288" width="12.28515625" style="12" customWidth="1"/>
    <col min="12289" max="12289" width="13.5703125" style="12" customWidth="1"/>
    <col min="12290" max="12290" width="11.7109375" style="12" customWidth="1"/>
    <col min="12291" max="12291" width="16.7109375" style="12" customWidth="1"/>
    <col min="12292" max="12292" width="9.140625" style="12"/>
    <col min="12293" max="12293" width="15" style="12" customWidth="1"/>
    <col min="12294" max="12539" width="9.140625" style="12"/>
    <col min="12540" max="12540" width="3.7109375" style="12" customWidth="1"/>
    <col min="12541" max="12541" width="14.5703125" style="12" customWidth="1"/>
    <col min="12542" max="12542" width="49" style="12" customWidth="1"/>
    <col min="12543" max="12543" width="12.140625" style="12" customWidth="1"/>
    <col min="12544" max="12544" width="12.28515625" style="12" customWidth="1"/>
    <col min="12545" max="12545" width="13.5703125" style="12" customWidth="1"/>
    <col min="12546" max="12546" width="11.7109375" style="12" customWidth="1"/>
    <col min="12547" max="12547" width="16.7109375" style="12" customWidth="1"/>
    <col min="12548" max="12548" width="9.140625" style="12"/>
    <col min="12549" max="12549" width="15" style="12" customWidth="1"/>
    <col min="12550" max="12795" width="9.140625" style="12"/>
    <col min="12796" max="12796" width="3.7109375" style="12" customWidth="1"/>
    <col min="12797" max="12797" width="14.5703125" style="12" customWidth="1"/>
    <col min="12798" max="12798" width="49" style="12" customWidth="1"/>
    <col min="12799" max="12799" width="12.140625" style="12" customWidth="1"/>
    <col min="12800" max="12800" width="12.28515625" style="12" customWidth="1"/>
    <col min="12801" max="12801" width="13.5703125" style="12" customWidth="1"/>
    <col min="12802" max="12802" width="11.7109375" style="12" customWidth="1"/>
    <col min="12803" max="12803" width="16.7109375" style="12" customWidth="1"/>
    <col min="12804" max="12804" width="9.140625" style="12"/>
    <col min="12805" max="12805" width="15" style="12" customWidth="1"/>
    <col min="12806" max="13051" width="9.140625" style="12"/>
    <col min="13052" max="13052" width="3.7109375" style="12" customWidth="1"/>
    <col min="13053" max="13053" width="14.5703125" style="12" customWidth="1"/>
    <col min="13054" max="13054" width="49" style="12" customWidth="1"/>
    <col min="13055" max="13055" width="12.140625" style="12" customWidth="1"/>
    <col min="13056" max="13056" width="12.28515625" style="12" customWidth="1"/>
    <col min="13057" max="13057" width="13.5703125" style="12" customWidth="1"/>
    <col min="13058" max="13058" width="11.7109375" style="12" customWidth="1"/>
    <col min="13059" max="13059" width="16.7109375" style="12" customWidth="1"/>
    <col min="13060" max="13060" width="9.140625" style="12"/>
    <col min="13061" max="13061" width="15" style="12" customWidth="1"/>
    <col min="13062" max="13307" width="9.140625" style="12"/>
    <col min="13308" max="13308" width="3.7109375" style="12" customWidth="1"/>
    <col min="13309" max="13309" width="14.5703125" style="12" customWidth="1"/>
    <col min="13310" max="13310" width="49" style="12" customWidth="1"/>
    <col min="13311" max="13311" width="12.140625" style="12" customWidth="1"/>
    <col min="13312" max="13312" width="12.28515625" style="12" customWidth="1"/>
    <col min="13313" max="13313" width="13.5703125" style="12" customWidth="1"/>
    <col min="13314" max="13314" width="11.7109375" style="12" customWidth="1"/>
    <col min="13315" max="13315" width="16.7109375" style="12" customWidth="1"/>
    <col min="13316" max="13316" width="9.140625" style="12"/>
    <col min="13317" max="13317" width="15" style="12" customWidth="1"/>
    <col min="13318" max="13563" width="9.140625" style="12"/>
    <col min="13564" max="13564" width="3.7109375" style="12" customWidth="1"/>
    <col min="13565" max="13565" width="14.5703125" style="12" customWidth="1"/>
    <col min="13566" max="13566" width="49" style="12" customWidth="1"/>
    <col min="13567" max="13567" width="12.140625" style="12" customWidth="1"/>
    <col min="13568" max="13568" width="12.28515625" style="12" customWidth="1"/>
    <col min="13569" max="13569" width="13.5703125" style="12" customWidth="1"/>
    <col min="13570" max="13570" width="11.7109375" style="12" customWidth="1"/>
    <col min="13571" max="13571" width="16.7109375" style="12" customWidth="1"/>
    <col min="13572" max="13572" width="9.140625" style="12"/>
    <col min="13573" max="13573" width="15" style="12" customWidth="1"/>
    <col min="13574" max="13819" width="9.140625" style="12"/>
    <col min="13820" max="13820" width="3.7109375" style="12" customWidth="1"/>
    <col min="13821" max="13821" width="14.5703125" style="12" customWidth="1"/>
    <col min="13822" max="13822" width="49" style="12" customWidth="1"/>
    <col min="13823" max="13823" width="12.140625" style="12" customWidth="1"/>
    <col min="13824" max="13824" width="12.28515625" style="12" customWidth="1"/>
    <col min="13825" max="13825" width="13.5703125" style="12" customWidth="1"/>
    <col min="13826" max="13826" width="11.7109375" style="12" customWidth="1"/>
    <col min="13827" max="13827" width="16.7109375" style="12" customWidth="1"/>
    <col min="13828" max="13828" width="9.140625" style="12"/>
    <col min="13829" max="13829" width="15" style="12" customWidth="1"/>
    <col min="13830" max="14075" width="9.140625" style="12"/>
    <col min="14076" max="14076" width="3.7109375" style="12" customWidth="1"/>
    <col min="14077" max="14077" width="14.5703125" style="12" customWidth="1"/>
    <col min="14078" max="14078" width="49" style="12" customWidth="1"/>
    <col min="14079" max="14079" width="12.140625" style="12" customWidth="1"/>
    <col min="14080" max="14080" width="12.28515625" style="12" customWidth="1"/>
    <col min="14081" max="14081" width="13.5703125" style="12" customWidth="1"/>
    <col min="14082" max="14082" width="11.7109375" style="12" customWidth="1"/>
    <col min="14083" max="14083" width="16.7109375" style="12" customWidth="1"/>
    <col min="14084" max="14084" width="9.140625" style="12"/>
    <col min="14085" max="14085" width="15" style="12" customWidth="1"/>
    <col min="14086" max="14331" width="9.140625" style="12"/>
    <col min="14332" max="14332" width="3.7109375" style="12" customWidth="1"/>
    <col min="14333" max="14333" width="14.5703125" style="12" customWidth="1"/>
    <col min="14334" max="14334" width="49" style="12" customWidth="1"/>
    <col min="14335" max="14335" width="12.140625" style="12" customWidth="1"/>
    <col min="14336" max="14336" width="12.28515625" style="12" customWidth="1"/>
    <col min="14337" max="14337" width="13.5703125" style="12" customWidth="1"/>
    <col min="14338" max="14338" width="11.7109375" style="12" customWidth="1"/>
    <col min="14339" max="14339" width="16.7109375" style="12" customWidth="1"/>
    <col min="14340" max="14340" width="9.140625" style="12"/>
    <col min="14341" max="14341" width="15" style="12" customWidth="1"/>
    <col min="14342" max="14587" width="9.140625" style="12"/>
    <col min="14588" max="14588" width="3.7109375" style="12" customWidth="1"/>
    <col min="14589" max="14589" width="14.5703125" style="12" customWidth="1"/>
    <col min="14590" max="14590" width="49" style="12" customWidth="1"/>
    <col min="14591" max="14591" width="12.140625" style="12" customWidth="1"/>
    <col min="14592" max="14592" width="12.28515625" style="12" customWidth="1"/>
    <col min="14593" max="14593" width="13.5703125" style="12" customWidth="1"/>
    <col min="14594" max="14594" width="11.7109375" style="12" customWidth="1"/>
    <col min="14595" max="14595" width="16.7109375" style="12" customWidth="1"/>
    <col min="14596" max="14596" width="9.140625" style="12"/>
    <col min="14597" max="14597" width="15" style="12" customWidth="1"/>
    <col min="14598" max="14843" width="9.140625" style="12"/>
    <col min="14844" max="14844" width="3.7109375" style="12" customWidth="1"/>
    <col min="14845" max="14845" width="14.5703125" style="12" customWidth="1"/>
    <col min="14846" max="14846" width="49" style="12" customWidth="1"/>
    <col min="14847" max="14847" width="12.140625" style="12" customWidth="1"/>
    <col min="14848" max="14848" width="12.28515625" style="12" customWidth="1"/>
    <col min="14849" max="14849" width="13.5703125" style="12" customWidth="1"/>
    <col min="14850" max="14850" width="11.7109375" style="12" customWidth="1"/>
    <col min="14851" max="14851" width="16.7109375" style="12" customWidth="1"/>
    <col min="14852" max="14852" width="9.140625" style="12"/>
    <col min="14853" max="14853" width="15" style="12" customWidth="1"/>
    <col min="14854" max="15099" width="9.140625" style="12"/>
    <col min="15100" max="15100" width="3.7109375" style="12" customWidth="1"/>
    <col min="15101" max="15101" width="14.5703125" style="12" customWidth="1"/>
    <col min="15102" max="15102" width="49" style="12" customWidth="1"/>
    <col min="15103" max="15103" width="12.140625" style="12" customWidth="1"/>
    <col min="15104" max="15104" width="12.28515625" style="12" customWidth="1"/>
    <col min="15105" max="15105" width="13.5703125" style="12" customWidth="1"/>
    <col min="15106" max="15106" width="11.7109375" style="12" customWidth="1"/>
    <col min="15107" max="15107" width="16.7109375" style="12" customWidth="1"/>
    <col min="15108" max="15108" width="9.140625" style="12"/>
    <col min="15109" max="15109" width="15" style="12" customWidth="1"/>
    <col min="15110" max="15355" width="9.140625" style="12"/>
    <col min="15356" max="15356" width="3.7109375" style="12" customWidth="1"/>
    <col min="15357" max="15357" width="14.5703125" style="12" customWidth="1"/>
    <col min="15358" max="15358" width="49" style="12" customWidth="1"/>
    <col min="15359" max="15359" width="12.140625" style="12" customWidth="1"/>
    <col min="15360" max="15360" width="12.28515625" style="12" customWidth="1"/>
    <col min="15361" max="15361" width="13.5703125" style="12" customWidth="1"/>
    <col min="15362" max="15362" width="11.7109375" style="12" customWidth="1"/>
    <col min="15363" max="15363" width="16.7109375" style="12" customWidth="1"/>
    <col min="15364" max="15364" width="9.140625" style="12"/>
    <col min="15365" max="15365" width="15" style="12" customWidth="1"/>
    <col min="15366" max="15611" width="9.140625" style="12"/>
    <col min="15612" max="15612" width="3.7109375" style="12" customWidth="1"/>
    <col min="15613" max="15613" width="14.5703125" style="12" customWidth="1"/>
    <col min="15614" max="15614" width="49" style="12" customWidth="1"/>
    <col min="15615" max="15615" width="12.140625" style="12" customWidth="1"/>
    <col min="15616" max="15616" width="12.28515625" style="12" customWidth="1"/>
    <col min="15617" max="15617" width="13.5703125" style="12" customWidth="1"/>
    <col min="15618" max="15618" width="11.7109375" style="12" customWidth="1"/>
    <col min="15619" max="15619" width="16.7109375" style="12" customWidth="1"/>
    <col min="15620" max="15620" width="9.140625" style="12"/>
    <col min="15621" max="15621" width="15" style="12" customWidth="1"/>
    <col min="15622" max="15867" width="9.140625" style="12"/>
    <col min="15868" max="15868" width="3.7109375" style="12" customWidth="1"/>
    <col min="15869" max="15869" width="14.5703125" style="12" customWidth="1"/>
    <col min="15870" max="15870" width="49" style="12" customWidth="1"/>
    <col min="15871" max="15871" width="12.140625" style="12" customWidth="1"/>
    <col min="15872" max="15872" width="12.28515625" style="12" customWidth="1"/>
    <col min="15873" max="15873" width="13.5703125" style="12" customWidth="1"/>
    <col min="15874" max="15874" width="11.7109375" style="12" customWidth="1"/>
    <col min="15875" max="15875" width="16.7109375" style="12" customWidth="1"/>
    <col min="15876" max="15876" width="9.140625" style="12"/>
    <col min="15877" max="15877" width="15" style="12" customWidth="1"/>
    <col min="15878" max="16123" width="9.140625" style="12"/>
    <col min="16124" max="16124" width="3.7109375" style="12" customWidth="1"/>
    <col min="16125" max="16125" width="14.5703125" style="12" customWidth="1"/>
    <col min="16126" max="16126" width="49" style="12" customWidth="1"/>
    <col min="16127" max="16127" width="12.140625" style="12" customWidth="1"/>
    <col min="16128" max="16128" width="12.28515625" style="12" customWidth="1"/>
    <col min="16129" max="16129" width="13.5703125" style="12" customWidth="1"/>
    <col min="16130" max="16130" width="11.7109375" style="12" customWidth="1"/>
    <col min="16131" max="16131" width="16.7109375" style="12" customWidth="1"/>
    <col min="16132" max="16132" width="9.140625" style="12"/>
    <col min="16133" max="16133" width="15" style="12" customWidth="1"/>
    <col min="16134" max="16384" width="9.140625" style="12"/>
  </cols>
  <sheetData>
    <row r="1" spans="1:8" x14ac:dyDescent="0.25">
      <c r="B1" s="101" t="s">
        <v>79</v>
      </c>
      <c r="C1" s="101"/>
      <c r="D1" s="101"/>
      <c r="E1" s="101"/>
      <c r="F1" s="101"/>
      <c r="G1" s="101"/>
      <c r="H1" s="101"/>
    </row>
    <row r="2" spans="1:8" ht="19.5" x14ac:dyDescent="0.25">
      <c r="B2" s="13"/>
      <c r="C2" s="13"/>
      <c r="D2" s="13"/>
      <c r="E2" s="13"/>
      <c r="F2" s="13"/>
      <c r="G2" s="13"/>
      <c r="H2" s="13"/>
    </row>
    <row r="3" spans="1:8" ht="46.5" customHeight="1" x14ac:dyDescent="0.25">
      <c r="A3" s="102" t="s">
        <v>106</v>
      </c>
      <c r="B3" s="102"/>
      <c r="C3" s="102"/>
      <c r="D3" s="102"/>
      <c r="E3" s="102"/>
      <c r="F3" s="102"/>
      <c r="G3" s="102"/>
      <c r="H3" s="102"/>
    </row>
    <row r="4" spans="1:8" x14ac:dyDescent="0.25">
      <c r="B4" s="14"/>
      <c r="C4" s="103" t="s">
        <v>80</v>
      </c>
      <c r="D4" s="103"/>
      <c r="E4" s="103"/>
      <c r="F4" s="103"/>
      <c r="G4" s="103"/>
    </row>
    <row r="5" spans="1:8" x14ac:dyDescent="0.25">
      <c r="B5" s="14"/>
      <c r="C5" s="14"/>
    </row>
    <row r="6" spans="1:8" x14ac:dyDescent="0.25">
      <c r="B6" s="104" t="s">
        <v>81</v>
      </c>
      <c r="C6" s="104"/>
      <c r="D6" s="15">
        <f>H26</f>
        <v>0</v>
      </c>
      <c r="E6" s="12" t="s">
        <v>82</v>
      </c>
    </row>
    <row r="7" spans="1:8" x14ac:dyDescent="0.25">
      <c r="B7" s="15"/>
      <c r="C7" s="15"/>
      <c r="D7" s="15"/>
    </row>
    <row r="8" spans="1:8" ht="16.5" customHeight="1" thickBot="1" x14ac:dyDescent="0.3">
      <c r="A8" s="105" t="s">
        <v>78</v>
      </c>
      <c r="B8" s="105"/>
      <c r="C8" s="105"/>
      <c r="D8" s="105"/>
      <c r="E8" s="105"/>
      <c r="F8" s="105"/>
      <c r="G8" s="105"/>
      <c r="H8" s="105"/>
    </row>
    <row r="9" spans="1:8" ht="16.5" customHeight="1" x14ac:dyDescent="0.25">
      <c r="A9" s="106" t="s">
        <v>83</v>
      </c>
      <c r="B9" s="108" t="s">
        <v>84</v>
      </c>
      <c r="C9" s="110" t="s">
        <v>85</v>
      </c>
      <c r="D9" s="112" t="s">
        <v>77</v>
      </c>
      <c r="E9" s="112"/>
      <c r="F9" s="112"/>
      <c r="G9" s="112"/>
      <c r="H9" s="113" t="s">
        <v>86</v>
      </c>
    </row>
    <row r="10" spans="1:8" ht="40.5" x14ac:dyDescent="0.25">
      <c r="A10" s="107"/>
      <c r="B10" s="109"/>
      <c r="C10" s="111"/>
      <c r="D10" s="16" t="s">
        <v>87</v>
      </c>
      <c r="E10" s="16" t="s">
        <v>88</v>
      </c>
      <c r="F10" s="16" t="s">
        <v>89</v>
      </c>
      <c r="G10" s="16" t="s">
        <v>90</v>
      </c>
      <c r="H10" s="114"/>
    </row>
    <row r="11" spans="1:8" s="17" customFormat="1" ht="18.75" thickBot="1" x14ac:dyDescent="0.3">
      <c r="A11" s="48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50">
        <v>8</v>
      </c>
    </row>
    <row r="12" spans="1:8" s="20" customFormat="1" ht="15.75" x14ac:dyDescent="0.25">
      <c r="A12" s="36" t="s">
        <v>91</v>
      </c>
      <c r="B12" s="37">
        <v>1</v>
      </c>
      <c r="C12" s="38" t="s">
        <v>87</v>
      </c>
      <c r="D12" s="39">
        <f>Лист2!M69</f>
        <v>0</v>
      </c>
      <c r="E12" s="40"/>
      <c r="F12" s="40"/>
      <c r="G12" s="40"/>
      <c r="H12" s="41">
        <f>G12+F12+E12+D12</f>
        <v>0</v>
      </c>
    </row>
    <row r="13" spans="1:8" s="20" customFormat="1" ht="15.75" x14ac:dyDescent="0.25">
      <c r="A13" s="42"/>
      <c r="B13" s="18"/>
      <c r="C13" s="62" t="s">
        <v>97</v>
      </c>
      <c r="D13" s="62">
        <f>Лист2!H69</f>
        <v>0</v>
      </c>
      <c r="E13" s="19"/>
      <c r="F13" s="19"/>
      <c r="G13" s="19"/>
      <c r="H13" s="43"/>
    </row>
    <row r="14" spans="1:8" s="20" customFormat="1" ht="15.75" x14ac:dyDescent="0.25">
      <c r="A14" s="42"/>
      <c r="B14" s="18"/>
      <c r="C14" s="62" t="s">
        <v>103</v>
      </c>
      <c r="D14" s="62">
        <f>Лист2!J69</f>
        <v>0</v>
      </c>
      <c r="E14" s="19"/>
      <c r="F14" s="19"/>
      <c r="G14" s="19"/>
      <c r="H14" s="43"/>
    </row>
    <row r="15" spans="1:8" s="20" customFormat="1" thickBot="1" x14ac:dyDescent="0.3">
      <c r="A15" s="44"/>
      <c r="B15" s="45"/>
      <c r="C15" s="63" t="s">
        <v>104</v>
      </c>
      <c r="D15" s="63">
        <f>Лист2!L69</f>
        <v>0</v>
      </c>
      <c r="E15" s="46"/>
      <c r="F15" s="46"/>
      <c r="G15" s="46"/>
      <c r="H15" s="47"/>
    </row>
    <row r="16" spans="1:8" s="20" customFormat="1" ht="15.75" x14ac:dyDescent="0.25">
      <c r="A16" s="51"/>
      <c r="B16" s="40"/>
      <c r="C16" s="52" t="s">
        <v>92</v>
      </c>
      <c r="D16" s="52">
        <f>SUM(D12:D12)</f>
        <v>0</v>
      </c>
      <c r="E16" s="52"/>
      <c r="F16" s="52"/>
      <c r="G16" s="52"/>
      <c r="H16" s="53">
        <f>SUM(H12:H12)</f>
        <v>0</v>
      </c>
    </row>
    <row r="17" spans="1:8" s="20" customFormat="1" ht="15.75" x14ac:dyDescent="0.25">
      <c r="A17" s="54"/>
      <c r="B17" s="19"/>
      <c r="C17" s="35" t="s">
        <v>105</v>
      </c>
      <c r="D17" s="22">
        <v>0.03</v>
      </c>
      <c r="E17" s="21"/>
      <c r="F17" s="21"/>
      <c r="G17" s="21"/>
      <c r="H17" s="55">
        <f>D13*D17</f>
        <v>0</v>
      </c>
    </row>
    <row r="18" spans="1:8" s="20" customFormat="1" ht="15.75" x14ac:dyDescent="0.25">
      <c r="A18" s="54"/>
      <c r="B18" s="19"/>
      <c r="C18" s="21" t="s">
        <v>50</v>
      </c>
      <c r="D18" s="21"/>
      <c r="E18" s="21"/>
      <c r="F18" s="21"/>
      <c r="G18" s="21"/>
      <c r="H18" s="55">
        <f>H17+H16</f>
        <v>0</v>
      </c>
    </row>
    <row r="19" spans="1:8" s="20" customFormat="1" ht="15.75" x14ac:dyDescent="0.25">
      <c r="A19" s="54"/>
      <c r="B19" s="19"/>
      <c r="C19" s="35" t="s">
        <v>51</v>
      </c>
      <c r="D19" s="22">
        <v>0.1</v>
      </c>
      <c r="E19" s="21"/>
      <c r="F19" s="21"/>
      <c r="G19" s="21"/>
      <c r="H19" s="55">
        <f>H18*D19</f>
        <v>0</v>
      </c>
    </row>
    <row r="20" spans="1:8" s="20" customFormat="1" ht="15.75" x14ac:dyDescent="0.25">
      <c r="A20" s="54"/>
      <c r="B20" s="19"/>
      <c r="C20" s="21" t="s">
        <v>50</v>
      </c>
      <c r="D20" s="21"/>
      <c r="E20" s="21"/>
      <c r="F20" s="21"/>
      <c r="G20" s="21"/>
      <c r="H20" s="55">
        <f>H19+H18</f>
        <v>0</v>
      </c>
    </row>
    <row r="21" spans="1:8" s="20" customFormat="1" ht="15.75" x14ac:dyDescent="0.25">
      <c r="A21" s="54"/>
      <c r="B21" s="19"/>
      <c r="C21" s="35" t="s">
        <v>101</v>
      </c>
      <c r="D21" s="22">
        <v>0.08</v>
      </c>
      <c r="E21" s="21"/>
      <c r="F21" s="21"/>
      <c r="G21" s="21"/>
      <c r="H21" s="55">
        <f>H20*D21</f>
        <v>0</v>
      </c>
    </row>
    <row r="22" spans="1:8" s="20" customFormat="1" ht="15.75" x14ac:dyDescent="0.25">
      <c r="A22" s="54"/>
      <c r="B22" s="19"/>
      <c r="C22" s="21" t="s">
        <v>50</v>
      </c>
      <c r="D22" s="21"/>
      <c r="E22" s="21"/>
      <c r="F22" s="21"/>
      <c r="G22" s="21"/>
      <c r="H22" s="55">
        <f>H21+H20</f>
        <v>0</v>
      </c>
    </row>
    <row r="23" spans="1:8" s="20" customFormat="1" ht="15.75" x14ac:dyDescent="0.25">
      <c r="A23" s="54"/>
      <c r="B23" s="19"/>
      <c r="C23" s="19" t="s">
        <v>93</v>
      </c>
      <c r="D23" s="22">
        <v>0.03</v>
      </c>
      <c r="E23" s="23"/>
      <c r="F23" s="23"/>
      <c r="G23" s="23"/>
      <c r="H23" s="43">
        <f>H22*D23</f>
        <v>0</v>
      </c>
    </row>
    <row r="24" spans="1:8" s="20" customFormat="1" ht="15.75" x14ac:dyDescent="0.25">
      <c r="A24" s="54"/>
      <c r="B24" s="19"/>
      <c r="C24" s="21" t="s">
        <v>50</v>
      </c>
      <c r="D24" s="24"/>
      <c r="E24" s="25"/>
      <c r="F24" s="25"/>
      <c r="G24" s="25"/>
      <c r="H24" s="55">
        <f>H22+H23</f>
        <v>0</v>
      </c>
    </row>
    <row r="25" spans="1:8" s="20" customFormat="1" ht="15.75" x14ac:dyDescent="0.25">
      <c r="A25" s="56"/>
      <c r="B25" s="19"/>
      <c r="C25" s="19" t="s">
        <v>94</v>
      </c>
      <c r="D25" s="22">
        <v>0.18</v>
      </c>
      <c r="E25" s="23"/>
      <c r="F25" s="23"/>
      <c r="G25" s="23"/>
      <c r="H25" s="43">
        <f>H24*D25</f>
        <v>0</v>
      </c>
    </row>
    <row r="26" spans="1:8" s="20" customFormat="1" thickBot="1" x14ac:dyDescent="0.3">
      <c r="A26" s="57"/>
      <c r="B26" s="58"/>
      <c r="C26" s="59" t="s">
        <v>50</v>
      </c>
      <c r="D26" s="60"/>
      <c r="E26" s="60"/>
      <c r="F26" s="60"/>
      <c r="G26" s="60"/>
      <c r="H26" s="61">
        <f>SUM(H24:H25)</f>
        <v>0</v>
      </c>
    </row>
    <row r="27" spans="1:8" s="26" customFormat="1" ht="15.75" x14ac:dyDescent="0.25">
      <c r="C27" s="27"/>
    </row>
    <row r="28" spans="1:8" s="26" customFormat="1" ht="15.75" x14ac:dyDescent="0.25"/>
    <row r="29" spans="1:8" x14ac:dyDescent="0.25">
      <c r="A29" s="28" t="s">
        <v>95</v>
      </c>
    </row>
    <row r="30" spans="1:8" ht="54.75" customHeight="1" x14ac:dyDescent="0.25">
      <c r="B30" s="98" t="s">
        <v>98</v>
      </c>
      <c r="C30" s="98"/>
      <c r="D30" s="98"/>
      <c r="E30" s="98"/>
      <c r="F30" s="98"/>
      <c r="G30" s="98"/>
      <c r="H30" s="98"/>
    </row>
    <row r="31" spans="1:8" ht="38.25" customHeight="1" x14ac:dyDescent="0.25">
      <c r="B31" s="99" t="s">
        <v>99</v>
      </c>
      <c r="C31" s="99"/>
      <c r="D31" s="99"/>
      <c r="E31" s="99"/>
      <c r="F31" s="99"/>
      <c r="G31" s="99"/>
      <c r="H31" s="99"/>
    </row>
    <row r="33" spans="2:8" x14ac:dyDescent="0.25">
      <c r="B33" s="100" t="s">
        <v>100</v>
      </c>
      <c r="C33" s="100"/>
      <c r="D33" s="100"/>
      <c r="E33" s="100"/>
      <c r="F33" s="100"/>
      <c r="G33" s="100"/>
      <c r="H33" s="100"/>
    </row>
    <row r="35" spans="2:8" ht="65.25" customHeight="1" x14ac:dyDescent="0.25">
      <c r="B35" s="99" t="s">
        <v>102</v>
      </c>
      <c r="C35" s="100"/>
      <c r="D35" s="100"/>
      <c r="E35" s="100"/>
      <c r="F35" s="100"/>
      <c r="G35" s="100"/>
      <c r="H35" s="100"/>
    </row>
  </sheetData>
  <mergeCells count="14">
    <mergeCell ref="B30:H30"/>
    <mergeCell ref="B31:H31"/>
    <mergeCell ref="B33:H33"/>
    <mergeCell ref="B35:H35"/>
    <mergeCell ref="B1:H1"/>
    <mergeCell ref="A3:H3"/>
    <mergeCell ref="C4:G4"/>
    <mergeCell ref="B6:C6"/>
    <mergeCell ref="A8:H8"/>
    <mergeCell ref="A9:A10"/>
    <mergeCell ref="B9:B10"/>
    <mergeCell ref="C9:C10"/>
    <mergeCell ref="D9:G9"/>
    <mergeCell ref="H9:H10"/>
  </mergeCells>
  <printOptions horizontalCentered="1"/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0" zoomScaleNormal="100" workbookViewId="0">
      <selection activeCell="K13" sqref="K13:L67"/>
    </sheetView>
  </sheetViews>
  <sheetFormatPr defaultColWidth="9.140625" defaultRowHeight="15.75" x14ac:dyDescent="0.3"/>
  <cols>
    <col min="1" max="1" width="3.85546875" style="7" bestFit="1" customWidth="1"/>
    <col min="2" max="2" width="16.7109375" style="7" customWidth="1"/>
    <col min="3" max="3" width="48.5703125" style="1" customWidth="1"/>
    <col min="4" max="4" width="10.140625" style="7" bestFit="1" customWidth="1"/>
    <col min="5" max="5" width="9.140625" style="7" bestFit="1" customWidth="1"/>
    <col min="6" max="6" width="13.7109375" style="7" bestFit="1" customWidth="1"/>
    <col min="7" max="7" width="9.140625" style="1" bestFit="1" customWidth="1"/>
    <col min="8" max="8" width="13.7109375" style="1" bestFit="1" customWidth="1"/>
    <col min="9" max="9" width="6.140625" style="1" bestFit="1" customWidth="1"/>
    <col min="10" max="10" width="12.28515625" style="1" bestFit="1" customWidth="1"/>
    <col min="11" max="11" width="6.85546875" style="1" bestFit="1" customWidth="1"/>
    <col min="12" max="12" width="12.28515625" style="1" bestFit="1" customWidth="1"/>
    <col min="13" max="13" width="12.140625" style="1" customWidth="1"/>
    <col min="14" max="14" width="9.42578125" style="1" bestFit="1" customWidth="1"/>
    <col min="15" max="16384" width="9.140625" style="1"/>
  </cols>
  <sheetData>
    <row r="1" spans="1:13" customFormat="1" ht="15" x14ac:dyDescent="0.25">
      <c r="A1" s="115" t="s">
        <v>106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customFormat="1" ht="15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customFormat="1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s="10" customFormat="1" ht="15.75" customHeight="1" x14ac:dyDescent="0.25">
      <c r="A4" s="117" t="s">
        <v>76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s="10" customFormat="1" ht="19.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customFormat="1" ht="19.5" x14ac:dyDescent="0.25">
      <c r="A6" s="118" t="s">
        <v>96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customFormat="1" ht="19.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6.5" thickBot="1" x14ac:dyDescent="0.35">
      <c r="A8" s="119" t="s">
        <v>112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ht="42.75" customHeight="1" x14ac:dyDescent="0.3">
      <c r="A9" s="120" t="s">
        <v>0</v>
      </c>
      <c r="B9" s="122" t="s">
        <v>1</v>
      </c>
      <c r="C9" s="124" t="s">
        <v>2</v>
      </c>
      <c r="D9" s="122" t="s">
        <v>3</v>
      </c>
      <c r="E9" s="124" t="s">
        <v>4</v>
      </c>
      <c r="F9" s="124"/>
      <c r="G9" s="126" t="s">
        <v>5</v>
      </c>
      <c r="H9" s="126"/>
      <c r="I9" s="126" t="s">
        <v>6</v>
      </c>
      <c r="J9" s="126"/>
      <c r="K9" s="126" t="s">
        <v>10</v>
      </c>
      <c r="L9" s="126"/>
      <c r="M9" s="127" t="s">
        <v>7</v>
      </c>
    </row>
    <row r="10" spans="1:13" ht="52.5" customHeight="1" x14ac:dyDescent="0.3">
      <c r="A10" s="121"/>
      <c r="B10" s="123"/>
      <c r="C10" s="125"/>
      <c r="D10" s="123"/>
      <c r="E10" s="2" t="s">
        <v>8</v>
      </c>
      <c r="F10" s="4" t="s">
        <v>7</v>
      </c>
      <c r="G10" s="3" t="s">
        <v>8</v>
      </c>
      <c r="H10" s="5" t="s">
        <v>7</v>
      </c>
      <c r="I10" s="3" t="s">
        <v>8</v>
      </c>
      <c r="J10" s="5" t="s">
        <v>7</v>
      </c>
      <c r="K10" s="3" t="s">
        <v>8</v>
      </c>
      <c r="L10" s="5" t="s">
        <v>7</v>
      </c>
      <c r="M10" s="128"/>
    </row>
    <row r="11" spans="1:13" ht="16.5" thickBot="1" x14ac:dyDescent="0.35">
      <c r="A11" s="30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3">
        <v>13</v>
      </c>
    </row>
    <row r="12" spans="1:13" s="6" customFormat="1" ht="60" x14ac:dyDescent="0.3">
      <c r="A12" s="70">
        <v>1</v>
      </c>
      <c r="B12" s="71" t="s">
        <v>9</v>
      </c>
      <c r="C12" s="72" t="s">
        <v>108</v>
      </c>
      <c r="D12" s="71" t="s">
        <v>54</v>
      </c>
      <c r="E12" s="71"/>
      <c r="F12" s="73">
        <v>4.2679999999999998</v>
      </c>
      <c r="G12" s="74"/>
      <c r="H12" s="74"/>
      <c r="I12" s="74"/>
      <c r="J12" s="74"/>
      <c r="K12" s="74"/>
      <c r="L12" s="74"/>
      <c r="M12" s="75"/>
    </row>
    <row r="13" spans="1:13" x14ac:dyDescent="0.3">
      <c r="A13" s="76"/>
      <c r="B13" s="8"/>
      <c r="C13" s="77" t="s">
        <v>13</v>
      </c>
      <c r="D13" s="8" t="s">
        <v>55</v>
      </c>
      <c r="E13" s="8">
        <v>13.2</v>
      </c>
      <c r="F13" s="78">
        <f>F12*E13</f>
        <v>56.337599999999995</v>
      </c>
      <c r="G13" s="79"/>
      <c r="H13" s="79"/>
      <c r="I13" s="79"/>
      <c r="J13" s="79"/>
      <c r="K13" s="79"/>
      <c r="L13" s="79"/>
      <c r="M13" s="80">
        <f>L13+J13+H13</f>
        <v>0</v>
      </c>
    </row>
    <row r="14" spans="1:13" x14ac:dyDescent="0.3">
      <c r="A14" s="76"/>
      <c r="B14" s="8"/>
      <c r="C14" s="81" t="s">
        <v>52</v>
      </c>
      <c r="D14" s="8" t="s">
        <v>16</v>
      </c>
      <c r="E14" s="8">
        <v>2.1</v>
      </c>
      <c r="F14" s="78">
        <f>F12*E14</f>
        <v>8.9627999999999997</v>
      </c>
      <c r="G14" s="79"/>
      <c r="H14" s="79"/>
      <c r="I14" s="79"/>
      <c r="J14" s="79"/>
      <c r="K14" s="79"/>
      <c r="L14" s="79"/>
      <c r="M14" s="80">
        <f t="shared" ref="M14:M16" si="0">L14+J14+H14</f>
        <v>0</v>
      </c>
    </row>
    <row r="15" spans="1:13" x14ac:dyDescent="0.3">
      <c r="A15" s="76"/>
      <c r="B15" s="8" t="s">
        <v>70</v>
      </c>
      <c r="C15" s="81" t="s">
        <v>53</v>
      </c>
      <c r="D15" s="8" t="s">
        <v>32</v>
      </c>
      <c r="E15" s="8">
        <v>29.5</v>
      </c>
      <c r="F15" s="78">
        <f>F12*E15</f>
        <v>125.90599999999999</v>
      </c>
      <c r="G15" s="79"/>
      <c r="H15" s="79"/>
      <c r="I15" s="79"/>
      <c r="J15" s="79"/>
      <c r="K15" s="79"/>
      <c r="L15" s="79"/>
      <c r="M15" s="80">
        <f t="shared" si="0"/>
        <v>0</v>
      </c>
    </row>
    <row r="16" spans="1:13" x14ac:dyDescent="0.3">
      <c r="A16" s="76"/>
      <c r="B16" s="8"/>
      <c r="C16" s="81" t="s">
        <v>28</v>
      </c>
      <c r="D16" s="8" t="s">
        <v>27</v>
      </c>
      <c r="E16" s="8">
        <v>0.05</v>
      </c>
      <c r="F16" s="78">
        <f>F12*E16</f>
        <v>0.21340000000000001</v>
      </c>
      <c r="G16" s="79"/>
      <c r="H16" s="79"/>
      <c r="I16" s="79"/>
      <c r="J16" s="79"/>
      <c r="K16" s="79"/>
      <c r="L16" s="79"/>
      <c r="M16" s="80">
        <f t="shared" si="0"/>
        <v>0</v>
      </c>
    </row>
    <row r="17" spans="1:13" s="6" customFormat="1" ht="30.75" x14ac:dyDescent="0.3">
      <c r="A17" s="82">
        <v>2</v>
      </c>
      <c r="B17" s="83" t="s">
        <v>71</v>
      </c>
      <c r="C17" s="84" t="s">
        <v>56</v>
      </c>
      <c r="D17" s="83" t="s">
        <v>18</v>
      </c>
      <c r="E17" s="83"/>
      <c r="F17" s="95">
        <f>(F12)*1000*1.8</f>
        <v>7682.4000000000005</v>
      </c>
      <c r="G17" s="86"/>
      <c r="H17" s="86"/>
      <c r="I17" s="86"/>
      <c r="J17" s="86"/>
      <c r="K17" s="86"/>
      <c r="L17" s="86"/>
      <c r="M17" s="87">
        <f t="shared" ref="M17" si="1">L17+J17+H17</f>
        <v>0</v>
      </c>
    </row>
    <row r="18" spans="1:13" s="6" customFormat="1" ht="30" x14ac:dyDescent="0.3">
      <c r="A18" s="82">
        <v>3</v>
      </c>
      <c r="B18" s="88" t="s">
        <v>11</v>
      </c>
      <c r="C18" s="69" t="s">
        <v>57</v>
      </c>
      <c r="D18" s="83" t="s">
        <v>54</v>
      </c>
      <c r="E18" s="83"/>
      <c r="F18" s="85">
        <v>14.086</v>
      </c>
      <c r="G18" s="89"/>
      <c r="H18" s="89"/>
      <c r="I18" s="89"/>
      <c r="J18" s="89"/>
      <c r="K18" s="89"/>
      <c r="L18" s="89"/>
      <c r="M18" s="90"/>
    </row>
    <row r="19" spans="1:13" x14ac:dyDescent="0.3">
      <c r="A19" s="76"/>
      <c r="B19" s="91"/>
      <c r="C19" s="77" t="s">
        <v>13</v>
      </c>
      <c r="D19" s="8" t="s">
        <v>55</v>
      </c>
      <c r="E19" s="8">
        <v>14.2</v>
      </c>
      <c r="F19" s="78">
        <f>F18*E19</f>
        <v>200.02119999999999</v>
      </c>
      <c r="G19" s="79"/>
      <c r="H19" s="79"/>
      <c r="I19" s="79"/>
      <c r="J19" s="79"/>
      <c r="K19" s="79"/>
      <c r="L19" s="79"/>
      <c r="M19" s="80">
        <f>L19+J19+H19</f>
        <v>0</v>
      </c>
    </row>
    <row r="20" spans="1:13" x14ac:dyDescent="0.3">
      <c r="A20" s="76"/>
      <c r="B20" s="91" t="s">
        <v>70</v>
      </c>
      <c r="C20" s="81" t="s">
        <v>53</v>
      </c>
      <c r="D20" s="8" t="s">
        <v>32</v>
      </c>
      <c r="E20" s="8">
        <v>30.88</v>
      </c>
      <c r="F20" s="78">
        <f>F18*E20</f>
        <v>434.97568000000001</v>
      </c>
      <c r="G20" s="79"/>
      <c r="H20" s="79"/>
      <c r="I20" s="79"/>
      <c r="J20" s="79"/>
      <c r="K20" s="79"/>
      <c r="L20" s="79"/>
      <c r="M20" s="80">
        <f>L20+J20+H20</f>
        <v>0</v>
      </c>
    </row>
    <row r="21" spans="1:13" s="6" customFormat="1" ht="30" x14ac:dyDescent="0.3">
      <c r="A21" s="82">
        <v>4</v>
      </c>
      <c r="B21" s="88" t="s">
        <v>58</v>
      </c>
      <c r="C21" s="69" t="s">
        <v>109</v>
      </c>
      <c r="D21" s="83" t="s">
        <v>54</v>
      </c>
      <c r="E21" s="83"/>
      <c r="F21" s="85">
        <v>3.0249999999999999</v>
      </c>
      <c r="G21" s="86"/>
      <c r="H21" s="86"/>
      <c r="I21" s="86"/>
      <c r="J21" s="86"/>
      <c r="K21" s="86"/>
      <c r="L21" s="86"/>
      <c r="M21" s="87"/>
    </row>
    <row r="22" spans="1:13" x14ac:dyDescent="0.3">
      <c r="A22" s="76"/>
      <c r="B22" s="8"/>
      <c r="C22" s="77" t="s">
        <v>13</v>
      </c>
      <c r="D22" s="8" t="s">
        <v>55</v>
      </c>
      <c r="E22" s="8">
        <v>13.2</v>
      </c>
      <c r="F22" s="78">
        <f>F21*E22</f>
        <v>39.93</v>
      </c>
      <c r="G22" s="79"/>
      <c r="H22" s="79"/>
      <c r="I22" s="79"/>
      <c r="J22" s="79"/>
      <c r="K22" s="79"/>
      <c r="L22" s="79"/>
      <c r="M22" s="80">
        <f>L22+J22+H22</f>
        <v>0</v>
      </c>
    </row>
    <row r="23" spans="1:13" ht="18" x14ac:dyDescent="0.3">
      <c r="A23" s="76"/>
      <c r="B23" s="91" t="s">
        <v>44</v>
      </c>
      <c r="C23" s="77" t="s">
        <v>34</v>
      </c>
      <c r="D23" s="92" t="s">
        <v>32</v>
      </c>
      <c r="E23" s="93">
        <v>11.1</v>
      </c>
      <c r="F23" s="94">
        <f>F21*E23</f>
        <v>33.577500000000001</v>
      </c>
      <c r="G23" s="9"/>
      <c r="H23" s="9"/>
      <c r="I23" s="9"/>
      <c r="J23" s="9"/>
      <c r="K23" s="9"/>
      <c r="L23" s="9"/>
      <c r="M23" s="80">
        <f t="shared" ref="M23:M25" si="2">L23+J23+H23</f>
        <v>0</v>
      </c>
    </row>
    <row r="24" spans="1:13" x14ac:dyDescent="0.3">
      <c r="A24" s="76"/>
      <c r="B24" s="8" t="s">
        <v>72</v>
      </c>
      <c r="C24" s="81" t="s">
        <v>61</v>
      </c>
      <c r="D24" s="8" t="s">
        <v>32</v>
      </c>
      <c r="E24" s="8">
        <v>3.73</v>
      </c>
      <c r="F24" s="78">
        <f>F21*E24</f>
        <v>11.283249999999999</v>
      </c>
      <c r="G24" s="79"/>
      <c r="H24" s="79"/>
      <c r="I24" s="79"/>
      <c r="J24" s="79"/>
      <c r="K24" s="79"/>
      <c r="L24" s="79"/>
      <c r="M24" s="80">
        <f t="shared" si="2"/>
        <v>0</v>
      </c>
    </row>
    <row r="25" spans="1:13" ht="18" x14ac:dyDescent="0.3">
      <c r="A25" s="76"/>
      <c r="B25" s="91" t="s">
        <v>36</v>
      </c>
      <c r="C25" s="77" t="s">
        <v>59</v>
      </c>
      <c r="D25" s="92" t="s">
        <v>32</v>
      </c>
      <c r="E25" s="93">
        <v>2.63</v>
      </c>
      <c r="F25" s="94">
        <f>F21*E25</f>
        <v>7.9557499999999992</v>
      </c>
      <c r="G25" s="9"/>
      <c r="H25" s="9"/>
      <c r="I25" s="9"/>
      <c r="J25" s="9"/>
      <c r="K25" s="9"/>
      <c r="L25" s="9"/>
      <c r="M25" s="80">
        <f t="shared" si="2"/>
        <v>0</v>
      </c>
    </row>
    <row r="26" spans="1:13" ht="18" x14ac:dyDescent="0.3">
      <c r="A26" s="76"/>
      <c r="B26" s="91" t="s">
        <v>36</v>
      </c>
      <c r="C26" s="77" t="s">
        <v>60</v>
      </c>
      <c r="D26" s="92" t="s">
        <v>32</v>
      </c>
      <c r="E26" s="93">
        <v>3.73</v>
      </c>
      <c r="F26" s="94">
        <f>F21*E26</f>
        <v>11.283249999999999</v>
      </c>
      <c r="G26" s="9"/>
      <c r="H26" s="9"/>
      <c r="I26" s="9"/>
      <c r="J26" s="9"/>
      <c r="K26" s="9"/>
      <c r="L26" s="9"/>
      <c r="M26" s="80">
        <f t="shared" ref="M26" si="3">L26+J26+H26</f>
        <v>0</v>
      </c>
    </row>
    <row r="27" spans="1:13" x14ac:dyDescent="0.3">
      <c r="A27" s="76"/>
      <c r="B27" s="91"/>
      <c r="C27" s="81" t="s">
        <v>42</v>
      </c>
      <c r="D27" s="8" t="s">
        <v>27</v>
      </c>
      <c r="E27" s="8">
        <v>130</v>
      </c>
      <c r="F27" s="78">
        <f>F21*E27</f>
        <v>393.25</v>
      </c>
      <c r="G27" s="79"/>
      <c r="H27" s="9"/>
      <c r="I27" s="9"/>
      <c r="J27" s="9"/>
      <c r="K27" s="9"/>
      <c r="L27" s="9"/>
      <c r="M27" s="29">
        <f>H27</f>
        <v>0</v>
      </c>
    </row>
    <row r="28" spans="1:13" x14ac:dyDescent="0.3">
      <c r="A28" s="76"/>
      <c r="B28" s="91"/>
      <c r="C28" s="77" t="s">
        <v>52</v>
      </c>
      <c r="D28" s="92" t="s">
        <v>16</v>
      </c>
      <c r="E28" s="92">
        <v>8.6</v>
      </c>
      <c r="F28" s="94">
        <f>F21*E28</f>
        <v>26.014999999999997</v>
      </c>
      <c r="G28" s="9"/>
      <c r="H28" s="9"/>
      <c r="I28" s="9"/>
      <c r="J28" s="9"/>
      <c r="K28" s="9"/>
      <c r="L28" s="9"/>
      <c r="M28" s="80">
        <f t="shared" ref="M28:M29" si="4">L28+J28+H28</f>
        <v>0</v>
      </c>
    </row>
    <row r="29" spans="1:13" s="6" customFormat="1" ht="30.75" x14ac:dyDescent="0.3">
      <c r="A29" s="82">
        <v>5</v>
      </c>
      <c r="B29" s="83" t="s">
        <v>71</v>
      </c>
      <c r="C29" s="84" t="s">
        <v>107</v>
      </c>
      <c r="D29" s="83" t="s">
        <v>18</v>
      </c>
      <c r="E29" s="83"/>
      <c r="F29" s="95">
        <f>(F18-F21)*1000*1.8</f>
        <v>19909.8</v>
      </c>
      <c r="G29" s="86"/>
      <c r="H29" s="86"/>
      <c r="I29" s="86"/>
      <c r="J29" s="86"/>
      <c r="K29" s="86"/>
      <c r="L29" s="86"/>
      <c r="M29" s="87">
        <f t="shared" si="4"/>
        <v>0</v>
      </c>
    </row>
    <row r="30" spans="1:13" s="6" customFormat="1" ht="45" x14ac:dyDescent="0.3">
      <c r="A30" s="82">
        <v>6</v>
      </c>
      <c r="B30" s="88" t="s">
        <v>12</v>
      </c>
      <c r="C30" s="96" t="s">
        <v>62</v>
      </c>
      <c r="D30" s="83" t="s">
        <v>49</v>
      </c>
      <c r="E30" s="83"/>
      <c r="F30" s="85">
        <v>4.09</v>
      </c>
      <c r="G30" s="86"/>
      <c r="H30" s="86"/>
      <c r="I30" s="86"/>
      <c r="J30" s="86"/>
      <c r="K30" s="86"/>
      <c r="L30" s="86"/>
      <c r="M30" s="87"/>
    </row>
    <row r="31" spans="1:13" x14ac:dyDescent="0.3">
      <c r="A31" s="76"/>
      <c r="B31" s="8" t="s">
        <v>73</v>
      </c>
      <c r="C31" s="81" t="s">
        <v>63</v>
      </c>
      <c r="D31" s="8" t="s">
        <v>32</v>
      </c>
      <c r="E31" s="8">
        <v>0.46</v>
      </c>
      <c r="F31" s="78">
        <f>F30*E31</f>
        <v>1.8814</v>
      </c>
      <c r="G31" s="79"/>
      <c r="H31" s="79"/>
      <c r="I31" s="79"/>
      <c r="J31" s="79"/>
      <c r="K31" s="79"/>
      <c r="L31" s="79"/>
      <c r="M31" s="80">
        <f t="shared" ref="M31:M33" si="5">L31+J31+H31</f>
        <v>0</v>
      </c>
    </row>
    <row r="32" spans="1:13" x14ac:dyDescent="0.3">
      <c r="A32" s="76"/>
      <c r="B32" s="8" t="s">
        <v>72</v>
      </c>
      <c r="C32" s="81" t="s">
        <v>61</v>
      </c>
      <c r="D32" s="8" t="s">
        <v>32</v>
      </c>
      <c r="E32" s="8">
        <v>0.46</v>
      </c>
      <c r="F32" s="78">
        <f>F30*E32</f>
        <v>1.8814</v>
      </c>
      <c r="G32" s="79"/>
      <c r="H32" s="79"/>
      <c r="I32" s="79"/>
      <c r="J32" s="79"/>
      <c r="K32" s="79"/>
      <c r="L32" s="79"/>
      <c r="M32" s="80">
        <f t="shared" si="5"/>
        <v>0</v>
      </c>
    </row>
    <row r="33" spans="1:13" x14ac:dyDescent="0.3">
      <c r="A33" s="76"/>
      <c r="B33" s="8" t="s">
        <v>74</v>
      </c>
      <c r="C33" s="81" t="s">
        <v>64</v>
      </c>
      <c r="D33" s="8" t="s">
        <v>27</v>
      </c>
      <c r="E33" s="8"/>
      <c r="F33" s="78">
        <v>1588</v>
      </c>
      <c r="G33" s="79"/>
      <c r="H33" s="79"/>
      <c r="I33" s="79"/>
      <c r="J33" s="79"/>
      <c r="K33" s="79"/>
      <c r="L33" s="79"/>
      <c r="M33" s="80">
        <f t="shared" si="5"/>
        <v>0</v>
      </c>
    </row>
    <row r="34" spans="1:13" s="6" customFormat="1" ht="45" x14ac:dyDescent="0.3">
      <c r="A34" s="82"/>
      <c r="B34" s="83" t="s">
        <v>20</v>
      </c>
      <c r="C34" s="96" t="s">
        <v>65</v>
      </c>
      <c r="D34" s="83" t="s">
        <v>49</v>
      </c>
      <c r="E34" s="83"/>
      <c r="F34" s="85">
        <f>F30</f>
        <v>4.09</v>
      </c>
      <c r="G34" s="86"/>
      <c r="H34" s="86"/>
      <c r="I34" s="86"/>
      <c r="J34" s="86"/>
      <c r="K34" s="86"/>
      <c r="L34" s="86"/>
      <c r="M34" s="87"/>
    </row>
    <row r="35" spans="1:13" x14ac:dyDescent="0.3">
      <c r="A35" s="76"/>
      <c r="B35" s="8"/>
      <c r="C35" s="81" t="s">
        <v>52</v>
      </c>
      <c r="D35" s="8" t="s">
        <v>16</v>
      </c>
      <c r="E35" s="8">
        <v>4.12</v>
      </c>
      <c r="F35" s="78">
        <f>F34*E35</f>
        <v>16.8508</v>
      </c>
      <c r="G35" s="79"/>
      <c r="H35" s="79"/>
      <c r="I35" s="79"/>
      <c r="J35" s="79"/>
      <c r="K35" s="79"/>
      <c r="L35" s="79"/>
      <c r="M35" s="80">
        <f t="shared" ref="M35:M36" si="6">L35+J35+H35</f>
        <v>0</v>
      </c>
    </row>
    <row r="36" spans="1:13" x14ac:dyDescent="0.3">
      <c r="A36" s="76"/>
      <c r="B36" s="8" t="s">
        <v>75</v>
      </c>
      <c r="C36" s="81" t="s">
        <v>21</v>
      </c>
      <c r="D36" s="8" t="s">
        <v>32</v>
      </c>
      <c r="E36" s="8">
        <v>22.4</v>
      </c>
      <c r="F36" s="78">
        <f>F34*E36</f>
        <v>91.615999999999985</v>
      </c>
      <c r="G36" s="79"/>
      <c r="H36" s="79"/>
      <c r="I36" s="79"/>
      <c r="J36" s="79"/>
      <c r="K36" s="79"/>
      <c r="L36" s="79"/>
      <c r="M36" s="80">
        <f t="shared" si="6"/>
        <v>0</v>
      </c>
    </row>
    <row r="37" spans="1:13" s="6" customFormat="1" ht="45" x14ac:dyDescent="0.3">
      <c r="A37" s="82">
        <v>7</v>
      </c>
      <c r="B37" s="97" t="s">
        <v>22</v>
      </c>
      <c r="C37" s="96" t="s">
        <v>66</v>
      </c>
      <c r="D37" s="83" t="s">
        <v>69</v>
      </c>
      <c r="E37" s="95"/>
      <c r="F37" s="85">
        <v>40.9</v>
      </c>
      <c r="G37" s="86"/>
      <c r="H37" s="86"/>
      <c r="I37" s="86"/>
      <c r="J37" s="86"/>
      <c r="K37" s="86"/>
      <c r="L37" s="86"/>
      <c r="M37" s="87"/>
    </row>
    <row r="38" spans="1:13" x14ac:dyDescent="0.3">
      <c r="A38" s="76"/>
      <c r="B38" s="91"/>
      <c r="C38" s="77" t="s">
        <v>13</v>
      </c>
      <c r="D38" s="92" t="s">
        <v>14</v>
      </c>
      <c r="E38" s="92">
        <v>49.3</v>
      </c>
      <c r="F38" s="94">
        <f>F37*E38</f>
        <v>2016.37</v>
      </c>
      <c r="G38" s="9"/>
      <c r="H38" s="9"/>
      <c r="I38" s="9"/>
      <c r="J38" s="9"/>
      <c r="K38" s="9"/>
      <c r="L38" s="9"/>
      <c r="M38" s="80">
        <f t="shared" ref="M38:M41" si="7">L38+J38+H38</f>
        <v>0</v>
      </c>
    </row>
    <row r="39" spans="1:13" x14ac:dyDescent="0.3">
      <c r="A39" s="76"/>
      <c r="B39" s="91"/>
      <c r="C39" s="77" t="s">
        <v>15</v>
      </c>
      <c r="D39" s="92" t="s">
        <v>16</v>
      </c>
      <c r="E39" s="92">
        <v>2.42</v>
      </c>
      <c r="F39" s="94">
        <f>F37*E39</f>
        <v>98.977999999999994</v>
      </c>
      <c r="G39" s="9"/>
      <c r="H39" s="9"/>
      <c r="I39" s="9"/>
      <c r="J39" s="9"/>
      <c r="K39" s="9"/>
      <c r="L39" s="9"/>
      <c r="M39" s="80">
        <f t="shared" si="7"/>
        <v>0</v>
      </c>
    </row>
    <row r="40" spans="1:13" x14ac:dyDescent="0.3">
      <c r="A40" s="76"/>
      <c r="B40" s="91"/>
      <c r="C40" s="77" t="s">
        <v>25</v>
      </c>
      <c r="D40" s="92" t="s">
        <v>17</v>
      </c>
      <c r="E40" s="92">
        <v>110</v>
      </c>
      <c r="F40" s="94">
        <f>F37*E40</f>
        <v>4499</v>
      </c>
      <c r="G40" s="9"/>
      <c r="H40" s="9"/>
      <c r="I40" s="9"/>
      <c r="J40" s="9"/>
      <c r="K40" s="9"/>
      <c r="L40" s="9"/>
      <c r="M40" s="80">
        <f t="shared" si="7"/>
        <v>0</v>
      </c>
    </row>
    <row r="41" spans="1:13" x14ac:dyDescent="0.3">
      <c r="A41" s="76"/>
      <c r="B41" s="91"/>
      <c r="C41" s="77" t="s">
        <v>19</v>
      </c>
      <c r="D41" s="92" t="s">
        <v>16</v>
      </c>
      <c r="E41" s="92">
        <v>7.0000000000000007E-2</v>
      </c>
      <c r="F41" s="94">
        <f>F37*E41</f>
        <v>2.863</v>
      </c>
      <c r="G41" s="9"/>
      <c r="H41" s="9"/>
      <c r="I41" s="9"/>
      <c r="J41" s="9"/>
      <c r="K41" s="9"/>
      <c r="L41" s="9"/>
      <c r="M41" s="80">
        <f t="shared" si="7"/>
        <v>0</v>
      </c>
    </row>
    <row r="42" spans="1:13" s="6" customFormat="1" ht="30" x14ac:dyDescent="0.3">
      <c r="A42" s="82">
        <v>8</v>
      </c>
      <c r="B42" s="97" t="s">
        <v>23</v>
      </c>
      <c r="C42" s="96" t="s">
        <v>67</v>
      </c>
      <c r="D42" s="83" t="s">
        <v>69</v>
      </c>
      <c r="E42" s="95"/>
      <c r="F42" s="85">
        <v>40.9</v>
      </c>
      <c r="G42" s="86"/>
      <c r="H42" s="86"/>
      <c r="I42" s="86"/>
      <c r="J42" s="86"/>
      <c r="K42" s="86"/>
      <c r="L42" s="86"/>
      <c r="M42" s="87"/>
    </row>
    <row r="43" spans="1:13" x14ac:dyDescent="0.3">
      <c r="A43" s="76"/>
      <c r="B43" s="91"/>
      <c r="C43" s="77" t="s">
        <v>13</v>
      </c>
      <c r="D43" s="92" t="s">
        <v>14</v>
      </c>
      <c r="E43" s="92">
        <v>158</v>
      </c>
      <c r="F43" s="94">
        <f>F42*E43</f>
        <v>6462.2</v>
      </c>
      <c r="G43" s="9"/>
      <c r="H43" s="9"/>
      <c r="I43" s="9"/>
      <c r="J43" s="9"/>
      <c r="K43" s="9"/>
      <c r="L43" s="9"/>
      <c r="M43" s="80">
        <f t="shared" ref="M43:M46" si="8">L43+J43+H43</f>
        <v>0</v>
      </c>
    </row>
    <row r="44" spans="1:13" x14ac:dyDescent="0.3">
      <c r="A44" s="76"/>
      <c r="B44" s="91"/>
      <c r="C44" s="77" t="s">
        <v>15</v>
      </c>
      <c r="D44" s="92" t="s">
        <v>16</v>
      </c>
      <c r="E44" s="92">
        <v>4.0599999999999996</v>
      </c>
      <c r="F44" s="94">
        <f>F42*E44</f>
        <v>166.05399999999997</v>
      </c>
      <c r="G44" s="9"/>
      <c r="H44" s="9"/>
      <c r="I44" s="9"/>
      <c r="J44" s="9"/>
      <c r="K44" s="9"/>
      <c r="L44" s="9"/>
      <c r="M44" s="80">
        <f t="shared" si="8"/>
        <v>0</v>
      </c>
    </row>
    <row r="45" spans="1:13" x14ac:dyDescent="0.3">
      <c r="A45" s="76"/>
      <c r="B45" s="91" t="s">
        <v>26</v>
      </c>
      <c r="C45" s="77" t="s">
        <v>24</v>
      </c>
      <c r="D45" s="92" t="s">
        <v>17</v>
      </c>
      <c r="E45" s="92">
        <v>237</v>
      </c>
      <c r="F45" s="94">
        <f>F42*E45</f>
        <v>9693.2999999999993</v>
      </c>
      <c r="G45" s="9"/>
      <c r="H45" s="9"/>
      <c r="I45" s="9"/>
      <c r="J45" s="9"/>
      <c r="K45" s="9"/>
      <c r="L45" s="9"/>
      <c r="M45" s="80">
        <f t="shared" si="8"/>
        <v>0</v>
      </c>
    </row>
    <row r="46" spans="1:13" x14ac:dyDescent="0.3">
      <c r="A46" s="76"/>
      <c r="B46" s="91"/>
      <c r="C46" s="77" t="s">
        <v>19</v>
      </c>
      <c r="D46" s="92" t="s">
        <v>16</v>
      </c>
      <c r="E46" s="92">
        <v>7.0000000000000007E-2</v>
      </c>
      <c r="F46" s="94">
        <f>F42*E46</f>
        <v>2.863</v>
      </c>
      <c r="G46" s="9"/>
      <c r="H46" s="9"/>
      <c r="I46" s="9"/>
      <c r="J46" s="9"/>
      <c r="K46" s="9"/>
      <c r="L46" s="9"/>
      <c r="M46" s="80">
        <f t="shared" si="8"/>
        <v>0</v>
      </c>
    </row>
    <row r="47" spans="1:13" s="6" customFormat="1" ht="60" x14ac:dyDescent="0.3">
      <c r="A47" s="82">
        <v>9</v>
      </c>
      <c r="B47" s="88" t="s">
        <v>30</v>
      </c>
      <c r="C47" s="96" t="s">
        <v>110</v>
      </c>
      <c r="D47" s="83" t="s">
        <v>31</v>
      </c>
      <c r="E47" s="83"/>
      <c r="F47" s="85">
        <v>0.66200000000000003</v>
      </c>
      <c r="G47" s="86"/>
      <c r="H47" s="86"/>
      <c r="I47" s="86"/>
      <c r="J47" s="86"/>
      <c r="K47" s="86"/>
      <c r="L47" s="86"/>
      <c r="M47" s="87"/>
    </row>
    <row r="48" spans="1:13" x14ac:dyDescent="0.3">
      <c r="A48" s="76"/>
      <c r="B48" s="91"/>
      <c r="C48" s="77" t="s">
        <v>13</v>
      </c>
      <c r="D48" s="92" t="s">
        <v>14</v>
      </c>
      <c r="E48" s="92">
        <v>21.6</v>
      </c>
      <c r="F48" s="94">
        <f>F47*E48</f>
        <v>14.299200000000001</v>
      </c>
      <c r="G48" s="9"/>
      <c r="H48" s="9"/>
      <c r="I48" s="9"/>
      <c r="J48" s="9"/>
      <c r="K48" s="9"/>
      <c r="L48" s="9"/>
      <c r="M48" s="80">
        <f t="shared" ref="M48:M53" si="9">L48+J48+H48</f>
        <v>0</v>
      </c>
    </row>
    <row r="49" spans="1:13" ht="18" x14ac:dyDescent="0.3">
      <c r="A49" s="76"/>
      <c r="B49" s="91" t="s">
        <v>43</v>
      </c>
      <c r="C49" s="77" t="s">
        <v>33</v>
      </c>
      <c r="D49" s="92" t="s">
        <v>32</v>
      </c>
      <c r="E49" s="93">
        <v>1.24</v>
      </c>
      <c r="F49" s="94">
        <f>F47*E49</f>
        <v>0.82088000000000005</v>
      </c>
      <c r="G49" s="9"/>
      <c r="H49" s="9"/>
      <c r="I49" s="9"/>
      <c r="J49" s="9"/>
      <c r="K49" s="9"/>
      <c r="L49" s="9"/>
      <c r="M49" s="80">
        <f t="shared" si="9"/>
        <v>0</v>
      </c>
    </row>
    <row r="50" spans="1:13" ht="18" x14ac:dyDescent="0.3">
      <c r="A50" s="76"/>
      <c r="B50" s="91" t="s">
        <v>44</v>
      </c>
      <c r="C50" s="77" t="s">
        <v>34</v>
      </c>
      <c r="D50" s="92" t="s">
        <v>32</v>
      </c>
      <c r="E50" s="93">
        <v>2.58</v>
      </c>
      <c r="F50" s="94">
        <f>F47*E50</f>
        <v>1.7079600000000001</v>
      </c>
      <c r="G50" s="9"/>
      <c r="H50" s="9"/>
      <c r="I50" s="9"/>
      <c r="J50" s="9"/>
      <c r="K50" s="9"/>
      <c r="L50" s="9"/>
      <c r="M50" s="80">
        <f t="shared" si="9"/>
        <v>0</v>
      </c>
    </row>
    <row r="51" spans="1:13" ht="18" x14ac:dyDescent="0.3">
      <c r="A51" s="76"/>
      <c r="B51" s="91" t="s">
        <v>36</v>
      </c>
      <c r="C51" s="77" t="s">
        <v>35</v>
      </c>
      <c r="D51" s="92" t="s">
        <v>32</v>
      </c>
      <c r="E51" s="93">
        <v>0.41</v>
      </c>
      <c r="F51" s="94">
        <f>F47*E51</f>
        <v>0.27141999999999999</v>
      </c>
      <c r="G51" s="9"/>
      <c r="H51" s="9"/>
      <c r="I51" s="9"/>
      <c r="J51" s="9"/>
      <c r="K51" s="9"/>
      <c r="L51" s="9"/>
      <c r="M51" s="80">
        <f t="shared" si="9"/>
        <v>0</v>
      </c>
    </row>
    <row r="52" spans="1:13" ht="18" x14ac:dyDescent="0.3">
      <c r="A52" s="76"/>
      <c r="B52" s="91" t="s">
        <v>39</v>
      </c>
      <c r="C52" s="77" t="s">
        <v>37</v>
      </c>
      <c r="D52" s="92" t="s">
        <v>32</v>
      </c>
      <c r="E52" s="93">
        <v>7.6</v>
      </c>
      <c r="F52" s="94">
        <f>F47*E52</f>
        <v>5.0312000000000001</v>
      </c>
      <c r="G52" s="9"/>
      <c r="H52" s="9"/>
      <c r="I52" s="9"/>
      <c r="J52" s="9"/>
      <c r="K52" s="9"/>
      <c r="L52" s="9"/>
      <c r="M52" s="80">
        <f t="shared" si="9"/>
        <v>0</v>
      </c>
    </row>
    <row r="53" spans="1:13" ht="18" x14ac:dyDescent="0.3">
      <c r="A53" s="76"/>
      <c r="B53" s="91" t="s">
        <v>40</v>
      </c>
      <c r="C53" s="77" t="s">
        <v>38</v>
      </c>
      <c r="D53" s="92" t="s">
        <v>32</v>
      </c>
      <c r="E53" s="93">
        <v>15.1</v>
      </c>
      <c r="F53" s="78">
        <f>F47*E53</f>
        <v>9.9962</v>
      </c>
      <c r="G53" s="79"/>
      <c r="H53" s="79"/>
      <c r="I53" s="79"/>
      <c r="J53" s="79"/>
      <c r="K53" s="79"/>
      <c r="L53" s="79"/>
      <c r="M53" s="80">
        <f t="shared" si="9"/>
        <v>0</v>
      </c>
    </row>
    <row r="54" spans="1:13" x14ac:dyDescent="0.3">
      <c r="A54" s="76"/>
      <c r="B54" s="91" t="s">
        <v>45</v>
      </c>
      <c r="C54" s="81" t="s">
        <v>41</v>
      </c>
      <c r="D54" s="92" t="s">
        <v>32</v>
      </c>
      <c r="E54" s="8">
        <v>0.97</v>
      </c>
      <c r="F54" s="78">
        <f>F47*E54</f>
        <v>0.64214000000000004</v>
      </c>
      <c r="G54" s="79"/>
      <c r="H54" s="79"/>
      <c r="I54" s="79"/>
      <c r="J54" s="79"/>
      <c r="K54" s="79"/>
      <c r="L54" s="79"/>
      <c r="M54" s="80">
        <f t="shared" ref="M54" si="10">L54+J54+H54</f>
        <v>0</v>
      </c>
    </row>
    <row r="55" spans="1:13" x14ac:dyDescent="0.3">
      <c r="A55" s="76"/>
      <c r="B55" s="91"/>
      <c r="C55" s="81" t="s">
        <v>42</v>
      </c>
      <c r="D55" s="8" t="s">
        <v>27</v>
      </c>
      <c r="E55" s="8">
        <v>7</v>
      </c>
      <c r="F55" s="78">
        <f>F47*E55</f>
        <v>4.6340000000000003</v>
      </c>
      <c r="G55" s="79"/>
      <c r="H55" s="9"/>
      <c r="I55" s="9"/>
      <c r="J55" s="9"/>
      <c r="K55" s="9"/>
      <c r="L55" s="9"/>
      <c r="M55" s="29">
        <f>H55</f>
        <v>0</v>
      </c>
    </row>
    <row r="56" spans="1:13" x14ac:dyDescent="0.3">
      <c r="A56" s="76"/>
      <c r="B56" s="91" t="s">
        <v>29</v>
      </c>
      <c r="C56" s="81" t="s">
        <v>28</v>
      </c>
      <c r="D56" s="8" t="s">
        <v>27</v>
      </c>
      <c r="E56" s="8">
        <v>126</v>
      </c>
      <c r="F56" s="78">
        <f>F47*E56</f>
        <v>83.412000000000006</v>
      </c>
      <c r="G56" s="79"/>
      <c r="H56" s="9"/>
      <c r="I56" s="9"/>
      <c r="J56" s="9"/>
      <c r="K56" s="9"/>
      <c r="L56" s="9"/>
      <c r="M56" s="29">
        <f>H56</f>
        <v>0</v>
      </c>
    </row>
    <row r="57" spans="1:13" s="6" customFormat="1" ht="45" x14ac:dyDescent="0.3">
      <c r="A57" s="82">
        <v>10</v>
      </c>
      <c r="B57" s="88" t="s">
        <v>47</v>
      </c>
      <c r="C57" s="96" t="s">
        <v>68</v>
      </c>
      <c r="D57" s="83" t="s">
        <v>31</v>
      </c>
      <c r="E57" s="83"/>
      <c r="F57" s="85">
        <v>1.4</v>
      </c>
      <c r="G57" s="86"/>
      <c r="H57" s="86"/>
      <c r="I57" s="86"/>
      <c r="J57" s="86"/>
      <c r="K57" s="86"/>
      <c r="L57" s="86"/>
      <c r="M57" s="87"/>
    </row>
    <row r="58" spans="1:13" x14ac:dyDescent="0.3">
      <c r="A58" s="76"/>
      <c r="B58" s="91"/>
      <c r="C58" s="77" t="s">
        <v>13</v>
      </c>
      <c r="D58" s="92" t="s">
        <v>14</v>
      </c>
      <c r="E58" s="92">
        <v>15</v>
      </c>
      <c r="F58" s="94">
        <f>F57*E58</f>
        <v>21</v>
      </c>
      <c r="G58" s="9"/>
      <c r="H58" s="9"/>
      <c r="I58" s="9"/>
      <c r="J58" s="9"/>
      <c r="K58" s="9"/>
      <c r="L58" s="9"/>
      <c r="M58" s="80">
        <f t="shared" ref="M58:M60" si="11">L58+J58+H58</f>
        <v>0</v>
      </c>
    </row>
    <row r="59" spans="1:13" ht="18" x14ac:dyDescent="0.3">
      <c r="A59" s="76"/>
      <c r="B59" s="91" t="s">
        <v>36</v>
      </c>
      <c r="C59" s="77" t="s">
        <v>35</v>
      </c>
      <c r="D59" s="92" t="s">
        <v>32</v>
      </c>
      <c r="E59" s="93">
        <v>2.73</v>
      </c>
      <c r="F59" s="94">
        <f>F57*E59</f>
        <v>3.8219999999999996</v>
      </c>
      <c r="G59" s="9"/>
      <c r="H59" s="9"/>
      <c r="I59" s="9"/>
      <c r="J59" s="9"/>
      <c r="K59" s="9"/>
      <c r="L59" s="9"/>
      <c r="M59" s="80">
        <f t="shared" si="11"/>
        <v>0</v>
      </c>
    </row>
    <row r="60" spans="1:13" x14ac:dyDescent="0.3">
      <c r="A60" s="76"/>
      <c r="B60" s="91" t="s">
        <v>45</v>
      </c>
      <c r="C60" s="81" t="s">
        <v>41</v>
      </c>
      <c r="D60" s="92" t="s">
        <v>32</v>
      </c>
      <c r="E60" s="8">
        <v>0.97</v>
      </c>
      <c r="F60" s="78">
        <f>F57*E60</f>
        <v>1.3579999999999999</v>
      </c>
      <c r="G60" s="79"/>
      <c r="H60" s="79"/>
      <c r="I60" s="79"/>
      <c r="J60" s="79"/>
      <c r="K60" s="79"/>
      <c r="L60" s="79"/>
      <c r="M60" s="80">
        <f t="shared" si="11"/>
        <v>0</v>
      </c>
    </row>
    <row r="61" spans="1:13" x14ac:dyDescent="0.3">
      <c r="A61" s="76"/>
      <c r="B61" s="91"/>
      <c r="C61" s="81" t="s">
        <v>42</v>
      </c>
      <c r="D61" s="8" t="s">
        <v>27</v>
      </c>
      <c r="E61" s="8">
        <v>7</v>
      </c>
      <c r="F61" s="78">
        <f>F57*E61</f>
        <v>9.7999999999999989</v>
      </c>
      <c r="G61" s="79"/>
      <c r="H61" s="9"/>
      <c r="I61" s="9"/>
      <c r="J61" s="9"/>
      <c r="K61" s="9"/>
      <c r="L61" s="9"/>
      <c r="M61" s="29">
        <f>H61</f>
        <v>0</v>
      </c>
    </row>
    <row r="62" spans="1:13" x14ac:dyDescent="0.3">
      <c r="A62" s="76"/>
      <c r="B62" s="91" t="s">
        <v>48</v>
      </c>
      <c r="C62" s="81" t="s">
        <v>46</v>
      </c>
      <c r="D62" s="8" t="s">
        <v>27</v>
      </c>
      <c r="E62" s="8">
        <v>122</v>
      </c>
      <c r="F62" s="78">
        <f>F57*E62</f>
        <v>170.79999999999998</v>
      </c>
      <c r="G62" s="79"/>
      <c r="H62" s="9"/>
      <c r="I62" s="9"/>
      <c r="J62" s="9"/>
      <c r="K62" s="9"/>
      <c r="L62" s="9"/>
      <c r="M62" s="29">
        <f>H62</f>
        <v>0</v>
      </c>
    </row>
    <row r="63" spans="1:13" s="6" customFormat="1" ht="45" x14ac:dyDescent="0.3">
      <c r="A63" s="82">
        <v>11</v>
      </c>
      <c r="B63" s="88" t="s">
        <v>47</v>
      </c>
      <c r="C63" s="96" t="s">
        <v>111</v>
      </c>
      <c r="D63" s="83" t="s">
        <v>31</v>
      </c>
      <c r="E63" s="83"/>
      <c r="F63" s="85">
        <v>4.26</v>
      </c>
      <c r="G63" s="86"/>
      <c r="H63" s="86"/>
      <c r="I63" s="86"/>
      <c r="J63" s="86"/>
      <c r="K63" s="86"/>
      <c r="L63" s="86"/>
      <c r="M63" s="87"/>
    </row>
    <row r="64" spans="1:13" x14ac:dyDescent="0.3">
      <c r="A64" s="76"/>
      <c r="B64" s="91"/>
      <c r="C64" s="77" t="s">
        <v>13</v>
      </c>
      <c r="D64" s="92" t="s">
        <v>14</v>
      </c>
      <c r="E64" s="92">
        <v>15</v>
      </c>
      <c r="F64" s="94">
        <f>F63*E64</f>
        <v>63.9</v>
      </c>
      <c r="G64" s="9"/>
      <c r="H64" s="9"/>
      <c r="I64" s="9"/>
      <c r="J64" s="9"/>
      <c r="K64" s="9"/>
      <c r="L64" s="9"/>
      <c r="M64" s="80">
        <f t="shared" ref="M64:M66" si="12">L64+J64+H64</f>
        <v>0</v>
      </c>
    </row>
    <row r="65" spans="1:14" ht="18" x14ac:dyDescent="0.3">
      <c r="A65" s="76"/>
      <c r="B65" s="91" t="s">
        <v>36</v>
      </c>
      <c r="C65" s="77" t="s">
        <v>35</v>
      </c>
      <c r="D65" s="92" t="s">
        <v>32</v>
      </c>
      <c r="E65" s="93">
        <v>2.73</v>
      </c>
      <c r="F65" s="94">
        <f>F63*E65</f>
        <v>11.629799999999999</v>
      </c>
      <c r="G65" s="9"/>
      <c r="H65" s="9"/>
      <c r="I65" s="9"/>
      <c r="J65" s="9"/>
      <c r="K65" s="9"/>
      <c r="L65" s="9"/>
      <c r="M65" s="80">
        <f t="shared" si="12"/>
        <v>0</v>
      </c>
    </row>
    <row r="66" spans="1:14" x14ac:dyDescent="0.3">
      <c r="A66" s="76"/>
      <c r="B66" s="91" t="s">
        <v>45</v>
      </c>
      <c r="C66" s="81" t="s">
        <v>41</v>
      </c>
      <c r="D66" s="92" t="s">
        <v>32</v>
      </c>
      <c r="E66" s="8">
        <v>0.97</v>
      </c>
      <c r="F66" s="78">
        <f>F63*E66</f>
        <v>4.1322000000000001</v>
      </c>
      <c r="G66" s="79"/>
      <c r="H66" s="79"/>
      <c r="I66" s="79"/>
      <c r="J66" s="79"/>
      <c r="K66" s="79"/>
      <c r="L66" s="79"/>
      <c r="M66" s="80">
        <f t="shared" si="12"/>
        <v>0</v>
      </c>
    </row>
    <row r="67" spans="1:14" x14ac:dyDescent="0.3">
      <c r="A67" s="76"/>
      <c r="B67" s="91"/>
      <c r="C67" s="81" t="s">
        <v>42</v>
      </c>
      <c r="D67" s="8" t="s">
        <v>27</v>
      </c>
      <c r="E67" s="8">
        <v>7</v>
      </c>
      <c r="F67" s="78">
        <f>F63*E67</f>
        <v>29.82</v>
      </c>
      <c r="G67" s="79"/>
      <c r="H67" s="9"/>
      <c r="I67" s="9"/>
      <c r="J67" s="9"/>
      <c r="K67" s="9"/>
      <c r="L67" s="9"/>
      <c r="M67" s="29">
        <f>H67</f>
        <v>0</v>
      </c>
    </row>
    <row r="68" spans="1:14" ht="16.5" thickBot="1" x14ac:dyDescent="0.35">
      <c r="A68" s="76"/>
      <c r="B68" s="91" t="s">
        <v>48</v>
      </c>
      <c r="C68" s="81" t="s">
        <v>46</v>
      </c>
      <c r="D68" s="8" t="s">
        <v>27</v>
      </c>
      <c r="E68" s="8">
        <v>122</v>
      </c>
      <c r="F68" s="78">
        <f>F63*E68</f>
        <v>519.72</v>
      </c>
      <c r="G68" s="79"/>
      <c r="H68" s="9"/>
      <c r="I68" s="9"/>
      <c r="J68" s="9"/>
      <c r="K68" s="9"/>
      <c r="L68" s="9"/>
      <c r="M68" s="29">
        <f>H68</f>
        <v>0</v>
      </c>
    </row>
    <row r="69" spans="1:14" ht="16.5" thickBot="1" x14ac:dyDescent="0.35">
      <c r="A69" s="67"/>
      <c r="B69" s="68"/>
      <c r="C69" s="65" t="s">
        <v>50</v>
      </c>
      <c r="D69" s="65"/>
      <c r="E69" s="65"/>
      <c r="F69" s="65"/>
      <c r="G69" s="65"/>
      <c r="H69" s="64">
        <f>SUM(H13:H68)</f>
        <v>0</v>
      </c>
      <c r="I69" s="65"/>
      <c r="J69" s="64">
        <f>SUM(J13:J68)</f>
        <v>0</v>
      </c>
      <c r="K69" s="65"/>
      <c r="L69" s="64">
        <f>SUM(L13:L68)</f>
        <v>0</v>
      </c>
      <c r="M69" s="66">
        <f>H69+J69+L69</f>
        <v>0</v>
      </c>
      <c r="N69" s="34"/>
    </row>
  </sheetData>
  <mergeCells count="13">
    <mergeCell ref="A1:M3"/>
    <mergeCell ref="A4:M5"/>
    <mergeCell ref="A6:M6"/>
    <mergeCell ref="A8:M8"/>
    <mergeCell ref="A9:A10"/>
    <mergeCell ref="B9:B10"/>
    <mergeCell ref="C9:C10"/>
    <mergeCell ref="D9:D10"/>
    <mergeCell ref="E9:F9"/>
    <mergeCell ref="G9:H9"/>
    <mergeCell ref="I9:J9"/>
    <mergeCell ref="K9:L9"/>
    <mergeCell ref="M9:M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კრებსითი</vt:lpstr>
      <vt:lpstr>Лист2</vt:lpstr>
      <vt:lpstr>კრებსითი!Print_Area</vt:lpstr>
      <vt:lpstr>Лист2!Print_Titles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</dc:creator>
  <cp:lastModifiedBy>zura baratashvili</cp:lastModifiedBy>
  <cp:lastPrinted>2018-10-29T06:05:54Z</cp:lastPrinted>
  <dcterms:created xsi:type="dcterms:W3CDTF">2017-05-30T11:17:04Z</dcterms:created>
  <dcterms:modified xsi:type="dcterms:W3CDTF">2018-12-20T11:40:03Z</dcterms:modified>
</cp:coreProperties>
</file>